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9"/>
  <workbookPr/>
  <mc:AlternateContent xmlns:mc="http://schemas.openxmlformats.org/markup-compatibility/2006">
    <mc:Choice Requires="x15">
      <x15ac:absPath xmlns:x15ac="http://schemas.microsoft.com/office/spreadsheetml/2010/11/ac" url="https://rhodeislandpa.sharepoint.com/sites/CHWEmployerHUB/Shared Documents/General/Advisory Committee/Meeting Minutes/2.27.25/"/>
    </mc:Choice>
  </mc:AlternateContent>
  <xr:revisionPtr revIDLastSave="0" documentId="8_{EA738814-FB3E-4E5D-95F5-574C84CF4AE7}" xr6:coauthVersionLast="47" xr6:coauthVersionMax="47" xr10:uidLastSave="{00000000-0000-0000-0000-000000000000}"/>
  <workbookProtection workbookAlgorithmName="SHA-512" workbookHashValue="2LZqD8N5kjbQ5u1UdLW1gPsvCF21PGTPgdD9FM579dMtHh+I7cP3ogx+Z4uQgO1V1mJ4Tk3SMMz8efdh9PUGZw==" workbookSaltValue="OIcW5rqE20m5+IdLpYZclQ==" workbookSpinCount="100000" lockStructure="1"/>
  <bookViews>
    <workbookView xWindow="-120" yWindow="-120" windowWidth="20730" windowHeight="11160" firstSheet="1" activeTab="1" xr2:uid="{9DFAA8F5-9BBF-4F16-B75A-2C0E458C0265}"/>
  </bookViews>
  <sheets>
    <sheet name="User Select" sheetId="3" state="veryHidden" r:id="rId1"/>
    <sheet name="Instructions" sheetId="4" r:id="rId2"/>
    <sheet name="1. Information and Attestation" sheetId="5" r:id="rId3"/>
    <sheet name="2. Direct Care Staff" sheetId="6" r:id="rId4"/>
    <sheet name="3. Supervisors" sheetId="7" r:id="rId5"/>
    <sheet name="4. Additional Compensation" sheetId="8" r:id="rId6"/>
    <sheet name="5. Training and PTO" sheetId="9" r:id="rId7"/>
    <sheet name="6. Service-Specific Assumptions" sheetId="10" r:id="rId8"/>
    <sheet name="6a. MHPRR Assumptions" sheetId="11" r:id="rId9"/>
    <sheet name="7. Admin &amp; Program Supp Costs" sheetId="12" r:id="rId10"/>
    <sheet name="8. Survey Feedback" sheetId="13" r:id="rId11"/>
    <sheet name="9. Scratchpad" sheetId="14" r:id="rId12"/>
    <sheet name="Limitations" sheetId="15" r:id="rId13"/>
  </sheets>
  <definedNames>
    <definedName name="_xlnm._FilterDatabase" localSheetId="7" hidden="1">'6. Service-Specific Assumptions'!$B$10:$I$41</definedName>
    <definedName name="_xlnm._FilterDatabase" localSheetId="8" hidden="1">'6a. MHPRR Assumptions'!$B$9:$J$10</definedName>
    <definedName name="_Key1" localSheetId="2" hidden="1">#REF!</definedName>
    <definedName name="_Key1" localSheetId="3" hidden="1">#REF!</definedName>
    <definedName name="_Key1" localSheetId="4" hidden="1">#REF!</definedName>
    <definedName name="_Key1" localSheetId="7" hidden="1">#REF!</definedName>
    <definedName name="_Key1" localSheetId="8" hidden="1">#REF!</definedName>
    <definedName name="_Key1" localSheetId="9" hidden="1">#REF!</definedName>
    <definedName name="_Key1" hidden="1">#REF!</definedName>
    <definedName name="_Key1001" localSheetId="2" hidden="1">#REF!</definedName>
    <definedName name="_Key1001" localSheetId="3" hidden="1">#REF!</definedName>
    <definedName name="_Key1001" localSheetId="4" hidden="1">#REF!</definedName>
    <definedName name="_Key1001" localSheetId="7" hidden="1">#REF!</definedName>
    <definedName name="_Key1001" localSheetId="8" hidden="1">#REF!</definedName>
    <definedName name="_Key1001" localSheetId="9" hidden="1">#REF!</definedName>
    <definedName name="_Key1001" hidden="1">#REF!</definedName>
    <definedName name="_Key2" localSheetId="2" hidden="1">#REF!</definedName>
    <definedName name="_Key2" localSheetId="3" hidden="1">#REF!</definedName>
    <definedName name="_Key2" localSheetId="4" hidden="1">#REF!</definedName>
    <definedName name="_Key2" localSheetId="7" hidden="1">#REF!</definedName>
    <definedName name="_Key2" localSheetId="8" hidden="1">#REF!</definedName>
    <definedName name="_Key2" localSheetId="9" hidden="1">#REF!</definedName>
    <definedName name="_Key2" hidden="1">#REF!</definedName>
    <definedName name="_Key2001" localSheetId="2" hidden="1">#REF!</definedName>
    <definedName name="_Key2001" localSheetId="3" hidden="1">#REF!</definedName>
    <definedName name="_Key2001" localSheetId="4" hidden="1">#REF!</definedName>
    <definedName name="_Key2001" localSheetId="7" hidden="1">#REF!</definedName>
    <definedName name="_Key2001" localSheetId="8" hidden="1">#REF!</definedName>
    <definedName name="_Key2001" localSheetId="9" hidden="1">#REF!</definedName>
    <definedName name="_Key2001" hidden="1">#REF!</definedName>
    <definedName name="_Order1" hidden="1">255</definedName>
    <definedName name="_Order2" hidden="1">255</definedName>
    <definedName name="_Sort" localSheetId="2" hidden="1">#REF!</definedName>
    <definedName name="_Sort" localSheetId="3" hidden="1">#REF!</definedName>
    <definedName name="_Sort" localSheetId="4" hidden="1">#REF!</definedName>
    <definedName name="_Sort" localSheetId="7" hidden="1">#REF!</definedName>
    <definedName name="_Sort" localSheetId="8" hidden="1">#REF!</definedName>
    <definedName name="_Sort" localSheetId="9" hidden="1">#REF!</definedName>
    <definedName name="_Sort" hidden="1">#REF!</definedName>
    <definedName name="_Sort0001" localSheetId="2" hidden="1">#REF!</definedName>
    <definedName name="_Sort0001" localSheetId="3" hidden="1">#REF!</definedName>
    <definedName name="_Sort0001" localSheetId="4" hidden="1">#REF!</definedName>
    <definedName name="_Sort0001" localSheetId="7" hidden="1">#REF!</definedName>
    <definedName name="_Sort0001" localSheetId="8" hidden="1">#REF!</definedName>
    <definedName name="_Sort0001" localSheetId="9" hidden="1">#REF!</definedName>
    <definedName name="_Sort0001" hidden="1">#REF!</definedName>
    <definedName name="_UC2" localSheetId="2" hidden="1">{#N/A,#N/A,FALSE,"trend"}</definedName>
    <definedName name="_UC2" localSheetId="3" hidden="1">{#N/A,#N/A,FALSE,"trend"}</definedName>
    <definedName name="_UC2" localSheetId="4" hidden="1">{#N/A,#N/A,FALSE,"trend"}</definedName>
    <definedName name="_UC2" localSheetId="6" hidden="1">{#N/A,#N/A,FALSE,"trend"}</definedName>
    <definedName name="_UC2" localSheetId="7" hidden="1">{#N/A,#N/A,FALSE,"trend"}</definedName>
    <definedName name="_UC2" localSheetId="8" hidden="1">{#N/A,#N/A,FALSE,"trend"}</definedName>
    <definedName name="_UC2" localSheetId="9" hidden="1">{#N/A,#N/A,FALSE,"trend"}</definedName>
    <definedName name="_UC2" localSheetId="1" hidden="1">{#N/A,#N/A,FALSE,"trend"}</definedName>
    <definedName name="_UC2" localSheetId="12" hidden="1">{#N/A,#N/A,FALSE,"trend"}</definedName>
    <definedName name="_UC2" hidden="1">{#N/A,#N/A,FALSE,"trend"}</definedName>
    <definedName name="_UC3" localSheetId="2" hidden="1">{#N/A,#N/A,FALSE,"trend"}</definedName>
    <definedName name="_UC3" localSheetId="3" hidden="1">{#N/A,#N/A,FALSE,"trend"}</definedName>
    <definedName name="_UC3" localSheetId="4" hidden="1">{#N/A,#N/A,FALSE,"trend"}</definedName>
    <definedName name="_UC3" localSheetId="6" hidden="1">{#N/A,#N/A,FALSE,"trend"}</definedName>
    <definedName name="_UC3" localSheetId="7" hidden="1">{#N/A,#N/A,FALSE,"trend"}</definedName>
    <definedName name="_UC3" localSheetId="8" hidden="1">{#N/A,#N/A,FALSE,"trend"}</definedName>
    <definedName name="_UC3" localSheetId="9" hidden="1">{#N/A,#N/A,FALSE,"trend"}</definedName>
    <definedName name="_UC3" localSheetId="1" hidden="1">{#N/A,#N/A,FALSE,"trend"}</definedName>
    <definedName name="_UC3" localSheetId="12" hidden="1">{#N/A,#N/A,FALSE,"trend"}</definedName>
    <definedName name="_UC3" hidden="1">{#N/A,#N/A,FALSE,"trend"}</definedName>
    <definedName name="aaa" localSheetId="2" hidden="1">#REF!</definedName>
    <definedName name="aaa" localSheetId="3" hidden="1">#REF!</definedName>
    <definedName name="aaa" localSheetId="4" hidden="1">#REF!</definedName>
    <definedName name="aaa" localSheetId="7" hidden="1">#REF!</definedName>
    <definedName name="aaa" localSheetId="8" hidden="1">#REF!</definedName>
    <definedName name="aaa" localSheetId="9" hidden="1">#REF!</definedName>
    <definedName name="aaa" hidden="1">#REF!</definedName>
    <definedName name="aaaa" localSheetId="2" hidden="1">{#N/A,#N/A,FALSE,"trend"}</definedName>
    <definedName name="aaaa" localSheetId="3" hidden="1">{#N/A,#N/A,FALSE,"trend"}</definedName>
    <definedName name="aaaa" localSheetId="4" hidden="1">{#N/A,#N/A,FALSE,"trend"}</definedName>
    <definedName name="aaaa" localSheetId="6" hidden="1">{#N/A,#N/A,FALSE,"trend"}</definedName>
    <definedName name="aaaa" localSheetId="7" hidden="1">{#N/A,#N/A,FALSE,"trend"}</definedName>
    <definedName name="aaaa" localSheetId="8" hidden="1">{#N/A,#N/A,FALSE,"trend"}</definedName>
    <definedName name="aaaa" localSheetId="9" hidden="1">{#N/A,#N/A,FALSE,"trend"}</definedName>
    <definedName name="aaaa" localSheetId="1" hidden="1">{#N/A,#N/A,FALSE,"trend"}</definedName>
    <definedName name="aaaa" localSheetId="12" hidden="1">{#N/A,#N/A,FALSE,"trend"}</definedName>
    <definedName name="aaaa" hidden="1">{#N/A,#N/A,FALSE,"trend"}</definedName>
    <definedName name="adfa" localSheetId="2" hidden="1">{#N/A,#N/A,FALSE,"trend"}</definedName>
    <definedName name="adfa" localSheetId="3" hidden="1">{#N/A,#N/A,FALSE,"trend"}</definedName>
    <definedName name="adfa" localSheetId="4" hidden="1">{#N/A,#N/A,FALSE,"trend"}</definedName>
    <definedName name="adfa" localSheetId="6" hidden="1">{#N/A,#N/A,FALSE,"trend"}</definedName>
    <definedName name="adfa" localSheetId="7" hidden="1">{#N/A,#N/A,FALSE,"trend"}</definedName>
    <definedName name="adfa" localSheetId="8" hidden="1">{#N/A,#N/A,FALSE,"trend"}</definedName>
    <definedName name="adfa" localSheetId="9" hidden="1">{#N/A,#N/A,FALSE,"trend"}</definedName>
    <definedName name="adfa" localSheetId="1" hidden="1">{#N/A,#N/A,FALSE,"trend"}</definedName>
    <definedName name="adfa" localSheetId="12" hidden="1">{#N/A,#N/A,FALSE,"trend"}</definedName>
    <definedName name="adfa" hidden="1">{#N/A,#N/A,FALSE,"trend"}</definedName>
    <definedName name="Association_Assessment_Model" localSheetId="2" hidden="1">#REF!</definedName>
    <definedName name="Association_Assessment_Model" localSheetId="3" hidden="1">#REF!</definedName>
    <definedName name="Association_Assessment_Model" localSheetId="4" hidden="1">#REF!</definedName>
    <definedName name="Association_Assessment_Model" localSheetId="7" hidden="1">#REF!</definedName>
    <definedName name="Association_Assessment_Model" localSheetId="8" hidden="1">#REF!</definedName>
    <definedName name="Association_Assessment_Model" localSheetId="9" hidden="1">#REF!</definedName>
    <definedName name="Association_Assessment_Model" hidden="1">#REF!</definedName>
    <definedName name="Dir_Indir_Time" localSheetId="7">'6. Service-Specific Assumptions'!$Q$15:$V$15</definedName>
    <definedName name="f" localSheetId="2" hidden="1">{#N/A,#N/A,FALSE,"trend"}</definedName>
    <definedName name="f" localSheetId="3" hidden="1">{#N/A,#N/A,FALSE,"trend"}</definedName>
    <definedName name="f" localSheetId="4" hidden="1">{#N/A,#N/A,FALSE,"trend"}</definedName>
    <definedName name="f" localSheetId="6" hidden="1">{#N/A,#N/A,FALSE,"trend"}</definedName>
    <definedName name="f" localSheetId="7" hidden="1">{#N/A,#N/A,FALSE,"trend"}</definedName>
    <definedName name="f" localSheetId="8" hidden="1">{#N/A,#N/A,FALSE,"trend"}</definedName>
    <definedName name="f" localSheetId="9" hidden="1">{#N/A,#N/A,FALSE,"trend"}</definedName>
    <definedName name="f" localSheetId="1" hidden="1">{#N/A,#N/A,FALSE,"trend"}</definedName>
    <definedName name="f" localSheetId="12" hidden="1">{#N/A,#N/A,FALSE,"trend"}</definedName>
    <definedName name="f" hidden="1">{#N/A,#N/A,FALSE,"trend"}</definedName>
    <definedName name="fafa" localSheetId="2" hidden="1">{#N/A,#N/A,FALSE,"trend"}</definedName>
    <definedName name="fafa" localSheetId="3" hidden="1">{#N/A,#N/A,FALSE,"trend"}</definedName>
    <definedName name="fafa" localSheetId="4" hidden="1">{#N/A,#N/A,FALSE,"trend"}</definedName>
    <definedName name="fafa" localSheetId="6" hidden="1">{#N/A,#N/A,FALSE,"trend"}</definedName>
    <definedName name="fafa" localSheetId="7" hidden="1">{#N/A,#N/A,FALSE,"trend"}</definedName>
    <definedName name="fafa" localSheetId="8" hidden="1">{#N/A,#N/A,FALSE,"trend"}</definedName>
    <definedName name="fafa" localSheetId="9" hidden="1">{#N/A,#N/A,FALSE,"trend"}</definedName>
    <definedName name="fafa" localSheetId="1" hidden="1">{#N/A,#N/A,FALSE,"trend"}</definedName>
    <definedName name="fafa" localSheetId="12" hidden="1">{#N/A,#N/A,FALSE,"trend"}</definedName>
    <definedName name="fafa" hidden="1">{#N/A,#N/A,FALSE,"trend"}</definedName>
    <definedName name="Hours_120">'5. Training and PTO'!$Q$30:$Z$30</definedName>
    <definedName name="Hours_150" localSheetId="6">'5. Training and PTO'!$Q$26:$Z$26</definedName>
    <definedName name="Hours_200" localSheetId="6">'5. Training and PTO'!$Q$29:$Z$29</definedName>
    <definedName name="Hours_24">'5. Training and PTO'!$Q$24:$Z$24</definedName>
    <definedName name="Hours_280" localSheetId="6">'5. Training and PTO'!$Q$28:$Z$28</definedName>
    <definedName name="Hours_40" localSheetId="6">'5. Training and PTO'!$Q$23:$Z$23</definedName>
    <definedName name="Hours_80" localSheetId="6">'5. Training and PTO'!$Q$25:$Z$80</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Minutes_0" localSheetId="7">'6. Service-Specific Assumptions'!$U$11:$AD$11</definedName>
    <definedName name="Minutes_0" localSheetId="8">'6a. MHPRR Assumptions'!$AA$10:$AJ$10</definedName>
    <definedName name="Minutes_1.5" localSheetId="7">'6. Service-Specific Assumptions'!$U$15:$AD$15</definedName>
    <definedName name="Minutes_1.75" localSheetId="7">'6. Service-Specific Assumptions'!$U$16:$AD$16</definedName>
    <definedName name="Minutes_14" localSheetId="7">'6. Service-Specific Assumptions'!$U$28:$AD$28</definedName>
    <definedName name="Minutes_15" localSheetId="7">'6. Service-Specific Assumptions'!$U$32:$AD$32</definedName>
    <definedName name="Minutes_2" localSheetId="7">'6. Service-Specific Assumptions'!$U$17:$AD$17</definedName>
    <definedName name="Minutes_20" localSheetId="7">'6. Service-Specific Assumptions'!$U$33:$AD$33</definedName>
    <definedName name="Minutes_21" localSheetId="7">'6. Service-Specific Assumptions'!$U$34:$AD$34</definedName>
    <definedName name="Minutes_3" localSheetId="7">'6. Service-Specific Assumptions'!$U$18:$AD$18</definedName>
    <definedName name="Minutes_3.75" localSheetId="7">'6. Service-Specific Assumptions'!$U$19:$AD$19</definedName>
    <definedName name="Minutes_4" localSheetId="7">'6. Service-Specific Assumptions'!$U$20:$AD$20</definedName>
    <definedName name="Minutes_40" localSheetId="7">'6. Service-Specific Assumptions'!$U$40:$AD$40</definedName>
    <definedName name="Minutes_5" localSheetId="7">'6. Service-Specific Assumptions'!$U$21:$AD$21</definedName>
    <definedName name="Minutes_5.25" localSheetId="7">'6. Service-Specific Assumptions'!$U$22:$AD$22</definedName>
    <definedName name="Minutes_6" localSheetId="7">'6. Service-Specific Assumptions'!$U$24:$AD$24</definedName>
    <definedName name="Minutes_7.5" localSheetId="7">'6. Service-Specific Assumptions'!$U$25:$AD$25</definedName>
    <definedName name="other" localSheetId="2" hidden="1">{#N/A,#N/A,FALSE,"trend"}</definedName>
    <definedName name="other" localSheetId="3" hidden="1">{#N/A,#N/A,FALSE,"trend"}</definedName>
    <definedName name="other" localSheetId="4" hidden="1">{#N/A,#N/A,FALSE,"trend"}</definedName>
    <definedName name="other" localSheetId="6" hidden="1">{#N/A,#N/A,FALSE,"trend"}</definedName>
    <definedName name="other" localSheetId="7" hidden="1">{#N/A,#N/A,FALSE,"trend"}</definedName>
    <definedName name="other" localSheetId="8" hidden="1">{#N/A,#N/A,FALSE,"trend"}</definedName>
    <definedName name="other" localSheetId="9" hidden="1">{#N/A,#N/A,FALSE,"trend"}</definedName>
    <definedName name="other" localSheetId="1" hidden="1">{#N/A,#N/A,FALSE,"trend"}</definedName>
    <definedName name="other" localSheetId="12" hidden="1">{#N/A,#N/A,FALSE,"trend"}</definedName>
    <definedName name="other" hidden="1">{#N/A,#N/A,FALSE,"trend"}</definedName>
    <definedName name="otherUC" localSheetId="2" hidden="1">{#N/A,#N/A,FALSE,"trend"}</definedName>
    <definedName name="otherUC" localSheetId="3" hidden="1">{#N/A,#N/A,FALSE,"trend"}</definedName>
    <definedName name="otherUC" localSheetId="4" hidden="1">{#N/A,#N/A,FALSE,"trend"}</definedName>
    <definedName name="otherUC" localSheetId="6" hidden="1">{#N/A,#N/A,FALSE,"trend"}</definedName>
    <definedName name="otherUC" localSheetId="7" hidden="1">{#N/A,#N/A,FALSE,"trend"}</definedName>
    <definedName name="otherUC" localSheetId="8" hidden="1">{#N/A,#N/A,FALSE,"trend"}</definedName>
    <definedName name="otherUC" localSheetId="9" hidden="1">{#N/A,#N/A,FALSE,"trend"}</definedName>
    <definedName name="otherUC" localSheetId="1" hidden="1">{#N/A,#N/A,FALSE,"trend"}</definedName>
    <definedName name="otherUC" localSheetId="12" hidden="1">{#N/A,#N/A,FALSE,"trend"}</definedName>
    <definedName name="otherUC" hidden="1">{#N/A,#N/A,FALSE,"trend"}</definedName>
    <definedName name="PHP" localSheetId="2" hidden="1">{#N/A,#N/A,FALSE,"trend"}</definedName>
    <definedName name="PHP" localSheetId="3" hidden="1">{#N/A,#N/A,FALSE,"trend"}</definedName>
    <definedName name="PHP" localSheetId="4" hidden="1">{#N/A,#N/A,FALSE,"trend"}</definedName>
    <definedName name="PHP" localSheetId="6" hidden="1">{#N/A,#N/A,FALSE,"trend"}</definedName>
    <definedName name="PHP" localSheetId="7" hidden="1">{#N/A,#N/A,FALSE,"trend"}</definedName>
    <definedName name="PHP" localSheetId="8" hidden="1">{#N/A,#N/A,FALSE,"trend"}</definedName>
    <definedName name="PHP" localSheetId="9" hidden="1">{#N/A,#N/A,FALSE,"trend"}</definedName>
    <definedName name="PHP" localSheetId="1" hidden="1">{#N/A,#N/A,FALSE,"trend"}</definedName>
    <definedName name="PHP" localSheetId="12" hidden="1">{#N/A,#N/A,FALSE,"trend"}</definedName>
    <definedName name="PHP" hidden="1">{#N/A,#N/A,FALSE,"trend"}</definedName>
    <definedName name="phys" localSheetId="2" hidden="1">{#N/A,#N/A,FALSE,"trend"}</definedName>
    <definedName name="phys" localSheetId="3" hidden="1">{#N/A,#N/A,FALSE,"trend"}</definedName>
    <definedName name="phys" localSheetId="4" hidden="1">{#N/A,#N/A,FALSE,"trend"}</definedName>
    <definedName name="phys" localSheetId="6" hidden="1">{#N/A,#N/A,FALSE,"trend"}</definedName>
    <definedName name="phys" localSheetId="7" hidden="1">{#N/A,#N/A,FALSE,"trend"}</definedName>
    <definedName name="phys" localSheetId="8" hidden="1">{#N/A,#N/A,FALSE,"trend"}</definedName>
    <definedName name="phys" localSheetId="9" hidden="1">{#N/A,#N/A,FALSE,"trend"}</definedName>
    <definedName name="phys" localSheetId="1" hidden="1">{#N/A,#N/A,FALSE,"trend"}</definedName>
    <definedName name="phys" localSheetId="12" hidden="1">{#N/A,#N/A,FALSE,"trend"}</definedName>
    <definedName name="phys" hidden="1">{#N/A,#N/A,FALSE,"trend"}</definedName>
    <definedName name="physician" localSheetId="2" hidden="1">{#N/A,#N/A,FALSE,"trend"}</definedName>
    <definedName name="physician" localSheetId="3" hidden="1">{#N/A,#N/A,FALSE,"trend"}</definedName>
    <definedName name="physician" localSheetId="4" hidden="1">{#N/A,#N/A,FALSE,"trend"}</definedName>
    <definedName name="physician" localSheetId="6" hidden="1">{#N/A,#N/A,FALSE,"trend"}</definedName>
    <definedName name="physician" localSheetId="7" hidden="1">{#N/A,#N/A,FALSE,"trend"}</definedName>
    <definedName name="physician" localSheetId="8" hidden="1">{#N/A,#N/A,FALSE,"trend"}</definedName>
    <definedName name="physician" localSheetId="9" hidden="1">{#N/A,#N/A,FALSE,"trend"}</definedName>
    <definedName name="physician" localSheetId="1" hidden="1">{#N/A,#N/A,FALSE,"trend"}</definedName>
    <definedName name="physician" localSheetId="12" hidden="1">{#N/A,#N/A,FALSE,"trend"}</definedName>
    <definedName name="physician" hidden="1">{#N/A,#N/A,FALSE,"trend"}</definedName>
    <definedName name="_xlnm.Print_Area" localSheetId="2">'1. Information and Attestation'!$A$1:$N$71</definedName>
    <definedName name="_xlnm.Print_Area" localSheetId="3">'2. Direct Care Staff'!$A$1:$J$51</definedName>
    <definedName name="_xlnm.Print_Area" localSheetId="4">'3. Supervisors'!$A$1:$I$39</definedName>
    <definedName name="_xlnm.Print_Area" localSheetId="5">'4. Additional Compensation'!$A$1:$G$44</definedName>
    <definedName name="_xlnm.Print_Area" localSheetId="6">'5. Training and PTO'!$A$1:$I$42</definedName>
    <definedName name="_xlnm.Print_Area" localSheetId="7">'6. Service-Specific Assumptions'!$A$1:$M$66</definedName>
    <definedName name="_xlnm.Print_Area" localSheetId="8">'6a. MHPRR Assumptions'!$A$1:$S$137</definedName>
    <definedName name="_xlnm.Print_Area" localSheetId="9">'7. Admin &amp; Program Supp Costs'!$A$1:$E$19</definedName>
    <definedName name="_xlnm.Print_Area" localSheetId="10">'8. Survey Feedback'!$A$1:$K$32</definedName>
    <definedName name="_xlnm.Print_Area" localSheetId="11">'9. Scratchpad'!$A$2:$AB$49</definedName>
    <definedName name="_xlnm.Print_Area" localSheetId="1">Instructions!$A$1:$N$53</definedName>
    <definedName name="_xlnm.Print_Area" localSheetId="12">Limitations!$A$1:$M$28</definedName>
    <definedName name="_xlnm.Print_Area">'4. Additional Compensation'!$A$1:$G$43</definedName>
    <definedName name="_xlnm.Print_Titles" localSheetId="3">'2. Direct Care Staff'!$1:$3</definedName>
    <definedName name="_xlnm.Print_Titles" localSheetId="4">'3. Supervisors'!$1:$3</definedName>
    <definedName name="_xlnm.Print_Titles" localSheetId="6">'5. Training and PTO'!$1:$4</definedName>
    <definedName name="_xlnm.Print_Titles" localSheetId="7">'6. Service-Specific Assumptions'!$1:$3</definedName>
    <definedName name="_xlnm.Print_Titles" localSheetId="8">'6a. MHPRR Assumptions'!$1:$9</definedName>
    <definedName name="_xlnm.Print_Titles" localSheetId="1">Instructions!$1:$3</definedName>
    <definedName name="_xlnm.Print_Titles">'4. Additional Compensation'!$1:$3</definedName>
    <definedName name="Prov_Group" localSheetId="7">'6. Service-Specific Assumptions'!$Q$16:$AP$16</definedName>
    <definedName name="s" localSheetId="2" hidden="1">{#N/A,#N/A,FALSE,"trend"}</definedName>
    <definedName name="s" localSheetId="3" hidden="1">{#N/A,#N/A,FALSE,"trend"}</definedName>
    <definedName name="s" localSheetId="4" hidden="1">{#N/A,#N/A,FALSE,"trend"}</definedName>
    <definedName name="s" localSheetId="6" hidden="1">{#N/A,#N/A,FALSE,"trend"}</definedName>
    <definedName name="s" localSheetId="7" hidden="1">{#N/A,#N/A,FALSE,"trend"}</definedName>
    <definedName name="s" localSheetId="8" hidden="1">{#N/A,#N/A,FALSE,"trend"}</definedName>
    <definedName name="s" localSheetId="9" hidden="1">{#N/A,#N/A,FALSE,"trend"}</definedName>
    <definedName name="s" localSheetId="1" hidden="1">{#N/A,#N/A,FALSE,"trend"}</definedName>
    <definedName name="s" localSheetId="12" hidden="1">{#N/A,#N/A,FALSE,"trend"}</definedName>
    <definedName name="s" hidden="1">{#N/A,#N/A,FALSE,"trend"}</definedName>
    <definedName name="Std_Week">'4. Additional Compensation'!$K$12:$S$12</definedName>
    <definedName name="Uti_1000" localSheetId="2" hidden="1">{#N/A,#N/A,FALSE,"trend"}</definedName>
    <definedName name="Uti_1000" localSheetId="3" hidden="1">{#N/A,#N/A,FALSE,"trend"}</definedName>
    <definedName name="Uti_1000" localSheetId="4" hidden="1">{#N/A,#N/A,FALSE,"trend"}</definedName>
    <definedName name="Uti_1000" localSheetId="6" hidden="1">{#N/A,#N/A,FALSE,"trend"}</definedName>
    <definedName name="Uti_1000" localSheetId="7" hidden="1">{#N/A,#N/A,FALSE,"trend"}</definedName>
    <definedName name="Uti_1000" localSheetId="8" hidden="1">{#N/A,#N/A,FALSE,"trend"}</definedName>
    <definedName name="Uti_1000" localSheetId="9" hidden="1">{#N/A,#N/A,FALSE,"trend"}</definedName>
    <definedName name="Uti_1000" localSheetId="1" hidden="1">{#N/A,#N/A,FALSE,"trend"}</definedName>
    <definedName name="Uti_1000" localSheetId="12" hidden="1">{#N/A,#N/A,FALSE,"trend"}</definedName>
    <definedName name="Uti_1000" hidden="1">{#N/A,#N/A,FALSE,"trend"}</definedName>
    <definedName name="Util_1000" localSheetId="2" hidden="1">{#N/A,#N/A,FALSE,"trend"}</definedName>
    <definedName name="Util_1000" localSheetId="3" hidden="1">{#N/A,#N/A,FALSE,"trend"}</definedName>
    <definedName name="Util_1000" localSheetId="4" hidden="1">{#N/A,#N/A,FALSE,"trend"}</definedName>
    <definedName name="Util_1000" localSheetId="6" hidden="1">{#N/A,#N/A,FALSE,"trend"}</definedName>
    <definedName name="Util_1000" localSheetId="7" hidden="1">{#N/A,#N/A,FALSE,"trend"}</definedName>
    <definedName name="Util_1000" localSheetId="8" hidden="1">{#N/A,#N/A,FALSE,"trend"}</definedName>
    <definedName name="Util_1000" localSheetId="9" hidden="1">{#N/A,#N/A,FALSE,"trend"}</definedName>
    <definedName name="Util_1000" localSheetId="1" hidden="1">{#N/A,#N/A,FALSE,"trend"}</definedName>
    <definedName name="Util_1000" localSheetId="12" hidden="1">{#N/A,#N/A,FALSE,"trend"}</definedName>
    <definedName name="Util_1000" hidden="1">{#N/A,#N/A,FALSE,"trend"}</definedName>
    <definedName name="Utilization" localSheetId="2" hidden="1">{#N/A,#N/A,FALSE,"trend"}</definedName>
    <definedName name="Utilization" localSheetId="3" hidden="1">{#N/A,#N/A,FALSE,"trend"}</definedName>
    <definedName name="Utilization" localSheetId="4" hidden="1">{#N/A,#N/A,FALSE,"trend"}</definedName>
    <definedName name="Utilization" localSheetId="6" hidden="1">{#N/A,#N/A,FALSE,"trend"}</definedName>
    <definedName name="Utilization" localSheetId="7" hidden="1">{#N/A,#N/A,FALSE,"trend"}</definedName>
    <definedName name="Utilization" localSheetId="8" hidden="1">{#N/A,#N/A,FALSE,"trend"}</definedName>
    <definedName name="Utilization" localSheetId="9" hidden="1">{#N/A,#N/A,FALSE,"trend"}</definedName>
    <definedName name="Utilization" localSheetId="1" hidden="1">{#N/A,#N/A,FALSE,"trend"}</definedName>
    <definedName name="Utilization" localSheetId="12" hidden="1">{#N/A,#N/A,FALSE,"trend"}</definedName>
    <definedName name="Utilization" hidden="1">{#N/A,#N/A,FALSE,"trend"}</definedName>
    <definedName name="wrn.Adjusted._.Mod._.Managed." localSheetId="2"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3"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4"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6"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7"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8"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9"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1"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localSheetId="12"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Mod._.Managed."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Optimal." localSheetId="2" hidden="1">{"OM Visits",#N/A,TRUE,"Optimal";"OM Dollars per Hour",#N/A,TRUE,"Optimal";"OM Hours per Visit",#N/A,TRUE,"Optimal";"OM Dollars per Visit",#N/A,TRUE,"Optimal";"OM Total Visits",#N/A,TRUE,"Optimal";"OM PMPM",#N/A,TRUE,"Optimal"}</definedName>
    <definedName name="wrn.Adjusted._.Optimal." localSheetId="3" hidden="1">{"OM Visits",#N/A,TRUE,"Optimal";"OM Dollars per Hour",#N/A,TRUE,"Optimal";"OM Hours per Visit",#N/A,TRUE,"Optimal";"OM Dollars per Visit",#N/A,TRUE,"Optimal";"OM Total Visits",#N/A,TRUE,"Optimal";"OM PMPM",#N/A,TRUE,"Optimal"}</definedName>
    <definedName name="wrn.Adjusted._.Optimal." localSheetId="4" hidden="1">{"OM Visits",#N/A,TRUE,"Optimal";"OM Dollars per Hour",#N/A,TRUE,"Optimal";"OM Hours per Visit",#N/A,TRUE,"Optimal";"OM Dollars per Visit",#N/A,TRUE,"Optimal";"OM Total Visits",#N/A,TRUE,"Optimal";"OM PMPM",#N/A,TRUE,"Optimal"}</definedName>
    <definedName name="wrn.Adjusted._.Optimal." localSheetId="6" hidden="1">{"OM Visits",#N/A,TRUE,"Optimal";"OM Dollars per Hour",#N/A,TRUE,"Optimal";"OM Hours per Visit",#N/A,TRUE,"Optimal";"OM Dollars per Visit",#N/A,TRUE,"Optimal";"OM Total Visits",#N/A,TRUE,"Optimal";"OM PMPM",#N/A,TRUE,"Optimal"}</definedName>
    <definedName name="wrn.Adjusted._.Optimal." localSheetId="7" hidden="1">{"OM Visits",#N/A,TRUE,"Optimal";"OM Dollars per Hour",#N/A,TRUE,"Optimal";"OM Hours per Visit",#N/A,TRUE,"Optimal";"OM Dollars per Visit",#N/A,TRUE,"Optimal";"OM Total Visits",#N/A,TRUE,"Optimal";"OM PMPM",#N/A,TRUE,"Optimal"}</definedName>
    <definedName name="wrn.Adjusted._.Optimal." localSheetId="8" hidden="1">{"OM Visits",#N/A,TRUE,"Optimal";"OM Dollars per Hour",#N/A,TRUE,"Optimal";"OM Hours per Visit",#N/A,TRUE,"Optimal";"OM Dollars per Visit",#N/A,TRUE,"Optimal";"OM Total Visits",#N/A,TRUE,"Optimal";"OM PMPM",#N/A,TRUE,"Optimal"}</definedName>
    <definedName name="wrn.Adjusted._.Optimal." localSheetId="9" hidden="1">{"OM Visits",#N/A,TRUE,"Optimal";"OM Dollars per Hour",#N/A,TRUE,"Optimal";"OM Hours per Visit",#N/A,TRUE,"Optimal";"OM Dollars per Visit",#N/A,TRUE,"Optimal";"OM Total Visits",#N/A,TRUE,"Optimal";"OM PMPM",#N/A,TRUE,"Optimal"}</definedName>
    <definedName name="wrn.Adjusted._.Optimal." localSheetId="1" hidden="1">{"OM Visits",#N/A,TRUE,"Optimal";"OM Dollars per Hour",#N/A,TRUE,"Optimal";"OM Hours per Visit",#N/A,TRUE,"Optimal";"OM Dollars per Visit",#N/A,TRUE,"Optimal";"OM Total Visits",#N/A,TRUE,"Optimal";"OM PMPM",#N/A,TRUE,"Optimal"}</definedName>
    <definedName name="wrn.Adjusted._.Optimal." localSheetId="12" hidden="1">{"OM Visits",#N/A,TRUE,"Optimal";"OM Dollars per Hour",#N/A,TRUE,"Optimal";"OM Hours per Visit",#N/A,TRUE,"Optimal";"OM Dollars per Visit",#N/A,TRUE,"Optimal";"OM Total Visits",#N/A,TRUE,"Optimal";"OM PMPM",#N/A,TRUE,"Optimal"}</definedName>
    <definedName name="wrn.Adjusted._.Optimal." hidden="1">{"OM Visits",#N/A,TRUE,"Optimal";"OM Dollars per Hour",#N/A,TRUE,"Optimal";"OM Hours per Visit",#N/A,TRUE,"Optimal";"OM Dollars per Visit",#N/A,TRUE,"Optimal";"OM Total Visits",#N/A,TRUE,"Optimal";"OM PMPM",#N/A,TRUE,"Optimal"}</definedName>
    <definedName name="wrn.Adjusted._.Unmanaged." localSheetId="2" hidden="1">{"UM Visits",#N/A,FALSE,"Unmanaged";"UM Dollars per Hour",#N/A,FALSE,"Unmanaged";"UM Hours per Visit",#N/A,FALSE,"Unmanaged";"UM Dollars per Visit",#N/A,FALSE,"Unmanaged";"UM Total Visits",#N/A,FALSE,"Unmanaged";"UM PMPM",#N/A,FALSE,"Unmanaged"}</definedName>
    <definedName name="wrn.Adjusted._.Unmanaged." localSheetId="3" hidden="1">{"UM Visits",#N/A,FALSE,"Unmanaged";"UM Dollars per Hour",#N/A,FALSE,"Unmanaged";"UM Hours per Visit",#N/A,FALSE,"Unmanaged";"UM Dollars per Visit",#N/A,FALSE,"Unmanaged";"UM Total Visits",#N/A,FALSE,"Unmanaged";"UM PMPM",#N/A,FALSE,"Unmanaged"}</definedName>
    <definedName name="wrn.Adjusted._.Unmanaged." localSheetId="4" hidden="1">{"UM Visits",#N/A,FALSE,"Unmanaged";"UM Dollars per Hour",#N/A,FALSE,"Unmanaged";"UM Hours per Visit",#N/A,FALSE,"Unmanaged";"UM Dollars per Visit",#N/A,FALSE,"Unmanaged";"UM Total Visits",#N/A,FALSE,"Unmanaged";"UM PMPM",#N/A,FALSE,"Unmanaged"}</definedName>
    <definedName name="wrn.Adjusted._.Unmanaged." localSheetId="6" hidden="1">{"UM Visits",#N/A,FALSE,"Unmanaged";"UM Dollars per Hour",#N/A,FALSE,"Unmanaged";"UM Hours per Visit",#N/A,FALSE,"Unmanaged";"UM Dollars per Visit",#N/A,FALSE,"Unmanaged";"UM Total Visits",#N/A,FALSE,"Unmanaged";"UM PMPM",#N/A,FALSE,"Unmanaged"}</definedName>
    <definedName name="wrn.Adjusted._.Unmanaged." localSheetId="7" hidden="1">{"UM Visits",#N/A,FALSE,"Unmanaged";"UM Dollars per Hour",#N/A,FALSE,"Unmanaged";"UM Hours per Visit",#N/A,FALSE,"Unmanaged";"UM Dollars per Visit",#N/A,FALSE,"Unmanaged";"UM Total Visits",#N/A,FALSE,"Unmanaged";"UM PMPM",#N/A,FALSE,"Unmanaged"}</definedName>
    <definedName name="wrn.Adjusted._.Unmanaged." localSheetId="8" hidden="1">{"UM Visits",#N/A,FALSE,"Unmanaged";"UM Dollars per Hour",#N/A,FALSE,"Unmanaged";"UM Hours per Visit",#N/A,FALSE,"Unmanaged";"UM Dollars per Visit",#N/A,FALSE,"Unmanaged";"UM Total Visits",#N/A,FALSE,"Unmanaged";"UM PMPM",#N/A,FALSE,"Unmanaged"}</definedName>
    <definedName name="wrn.Adjusted._.Unmanaged." localSheetId="9" hidden="1">{"UM Visits",#N/A,FALSE,"Unmanaged";"UM Dollars per Hour",#N/A,FALSE,"Unmanaged";"UM Hours per Visit",#N/A,FALSE,"Unmanaged";"UM Dollars per Visit",#N/A,FALSE,"Unmanaged";"UM Total Visits",#N/A,FALSE,"Unmanaged";"UM PMPM",#N/A,FALSE,"Unmanaged"}</definedName>
    <definedName name="wrn.Adjusted._.Unmanaged." localSheetId="1" hidden="1">{"UM Visits",#N/A,FALSE,"Unmanaged";"UM Dollars per Hour",#N/A,FALSE,"Unmanaged";"UM Hours per Visit",#N/A,FALSE,"Unmanaged";"UM Dollars per Visit",#N/A,FALSE,"Unmanaged";"UM Total Visits",#N/A,FALSE,"Unmanaged";"UM PMPM",#N/A,FALSE,"Unmanaged"}</definedName>
    <definedName name="wrn.Adjusted._.Unmanaged." localSheetId="12" hidden="1">{"UM Visits",#N/A,FALSE,"Unmanaged";"UM Dollars per Hour",#N/A,FALSE,"Unmanaged";"UM Hours per Visit",#N/A,FALSE,"Unmanaged";"UM Dollars per Visit",#N/A,FALSE,"Unmanaged";"UM Total Visits",#N/A,FALSE,"Unmanaged";"UM PMPM",#N/A,FALSE,"Unmanaged"}</definedName>
    <definedName name="wrn.Adjusted._.Unmanaged." hidden="1">{"UM Visits",#N/A,FALSE,"Unmanaged";"UM Dollars per Hour",#N/A,FALSE,"Unmanaged";"UM Hours per Visit",#N/A,FALSE,"Unmanaged";"UM Dollars per Visit",#N/A,FALSE,"Unmanaged";"UM Total Visits",#N/A,FALSE,"Unmanaged";"UM PMPM",#N/A,FALSE,"Unmanaged"}</definedName>
    <definedName name="wrn.Allocation." localSheetId="2" hidden="1">{#N/A,#N/A,FALSE,"Allocation"}</definedName>
    <definedName name="wrn.Allocation." localSheetId="3" hidden="1">{#N/A,#N/A,FALSE,"Allocation"}</definedName>
    <definedName name="wrn.Allocation." localSheetId="4" hidden="1">{#N/A,#N/A,FALSE,"Allocation"}</definedName>
    <definedName name="wrn.Allocation." localSheetId="6" hidden="1">{#N/A,#N/A,FALSE,"Allocation"}</definedName>
    <definedName name="wrn.Allocation." localSheetId="7" hidden="1">{#N/A,#N/A,FALSE,"Allocation"}</definedName>
    <definedName name="wrn.Allocation." localSheetId="8" hidden="1">{#N/A,#N/A,FALSE,"Allocation"}</definedName>
    <definedName name="wrn.Allocation." localSheetId="9" hidden="1">{#N/A,#N/A,FALSE,"Allocation"}</definedName>
    <definedName name="wrn.Allocation." localSheetId="1" hidden="1">{#N/A,#N/A,FALSE,"Allocation"}</definedName>
    <definedName name="wrn.Allocation." localSheetId="12" hidden="1">{#N/A,#N/A,FALSE,"Allocation"}</definedName>
    <definedName name="wrn.Allocation." hidden="1">{#N/A,#N/A,FALSE,"Allocation"}</definedName>
    <definedName name="wrn.Assumptions." localSheetId="2" hidden="1">{#N/A,#N/A,FALSE,"Assumptions"}</definedName>
    <definedName name="wrn.Assumptions." localSheetId="3" hidden="1">{#N/A,#N/A,FALSE,"Assumptions"}</definedName>
    <definedName name="wrn.Assumptions." localSheetId="4" hidden="1">{#N/A,#N/A,FALSE,"Assumptions"}</definedName>
    <definedName name="wrn.Assumptions." localSheetId="6" hidden="1">{#N/A,#N/A,FALSE,"Assumptions"}</definedName>
    <definedName name="wrn.Assumptions." localSheetId="7" hidden="1">{#N/A,#N/A,FALSE,"Assumptions"}</definedName>
    <definedName name="wrn.Assumptions." localSheetId="8" hidden="1">{#N/A,#N/A,FALSE,"Assumptions"}</definedName>
    <definedName name="wrn.Assumptions." localSheetId="9" hidden="1">{#N/A,#N/A,FALSE,"Assumptions"}</definedName>
    <definedName name="wrn.Assumptions." localSheetId="1" hidden="1">{#N/A,#N/A,FALSE,"Assumptions"}</definedName>
    <definedName name="wrn.Assumptions." localSheetId="12" hidden="1">{#N/A,#N/A,FALSE,"Assumptions"}</definedName>
    <definedName name="wrn.Assumptions." hidden="1">{#N/A,#N/A,FALSE,"Assumptions"}</definedName>
    <definedName name="wrn.Detail." localSheetId="2" hidden="1">{"umarea",#N/A,FALSE,"Starting Cost";"umagesex",#N/A,FALSE,"Starting Cost";"umbenlim",#N/A,FALSE,"Starting Cost";"umprovdisc",#N/A,FALSE,"Starting Cost";"umother",#N/A,FALSE,"Starting Cost";"umtrend",#N/A,FALSE,"Starting Cost"}</definedName>
    <definedName name="wrn.Detail." localSheetId="3" hidden="1">{"umarea",#N/A,FALSE,"Starting Cost";"umagesex",#N/A,FALSE,"Starting Cost";"umbenlim",#N/A,FALSE,"Starting Cost";"umprovdisc",#N/A,FALSE,"Starting Cost";"umother",#N/A,FALSE,"Starting Cost";"umtrend",#N/A,FALSE,"Starting Cost"}</definedName>
    <definedName name="wrn.Detail." localSheetId="4" hidden="1">{"umarea",#N/A,FALSE,"Starting Cost";"umagesex",#N/A,FALSE,"Starting Cost";"umbenlim",#N/A,FALSE,"Starting Cost";"umprovdisc",#N/A,FALSE,"Starting Cost";"umother",#N/A,FALSE,"Starting Cost";"umtrend",#N/A,FALSE,"Starting Cost"}</definedName>
    <definedName name="wrn.Detail." localSheetId="6" hidden="1">{"umarea",#N/A,FALSE,"Starting Cost";"umagesex",#N/A,FALSE,"Starting Cost";"umbenlim",#N/A,FALSE,"Starting Cost";"umprovdisc",#N/A,FALSE,"Starting Cost";"umother",#N/A,FALSE,"Starting Cost";"umtrend",#N/A,FALSE,"Starting Cost"}</definedName>
    <definedName name="wrn.Detail." localSheetId="7" hidden="1">{"umarea",#N/A,FALSE,"Starting Cost";"umagesex",#N/A,FALSE,"Starting Cost";"umbenlim",#N/A,FALSE,"Starting Cost";"umprovdisc",#N/A,FALSE,"Starting Cost";"umother",#N/A,FALSE,"Starting Cost";"umtrend",#N/A,FALSE,"Starting Cost"}</definedName>
    <definedName name="wrn.Detail." localSheetId="8" hidden="1">{"umarea",#N/A,FALSE,"Starting Cost";"umagesex",#N/A,FALSE,"Starting Cost";"umbenlim",#N/A,FALSE,"Starting Cost";"umprovdisc",#N/A,FALSE,"Starting Cost";"umother",#N/A,FALSE,"Starting Cost";"umtrend",#N/A,FALSE,"Starting Cost"}</definedName>
    <definedName name="wrn.Detail." localSheetId="9" hidden="1">{"umarea",#N/A,FALSE,"Starting Cost";"umagesex",#N/A,FALSE,"Starting Cost";"umbenlim",#N/A,FALSE,"Starting Cost";"umprovdisc",#N/A,FALSE,"Starting Cost";"umother",#N/A,FALSE,"Starting Cost";"umtrend",#N/A,FALSE,"Starting Cost"}</definedName>
    <definedName name="wrn.Detail." localSheetId="1" hidden="1">{"umarea",#N/A,FALSE,"Starting Cost";"umagesex",#N/A,FALSE,"Starting Cost";"umbenlim",#N/A,FALSE,"Starting Cost";"umprovdisc",#N/A,FALSE,"Starting Cost";"umother",#N/A,FALSE,"Starting Cost";"umtrend",#N/A,FALSE,"Starting Cost"}</definedName>
    <definedName name="wrn.Detail." localSheetId="12" hidden="1">{"umarea",#N/A,FALSE,"Starting Cost";"umagesex",#N/A,FALSE,"Starting Cost";"umbenlim",#N/A,FALSE,"Starting Cost";"umprovdisc",#N/A,FALSE,"Starting Cost";"umother",#N/A,FALSE,"Starting Cost";"umtrend",#N/A,FALSE,"Starting Cost"}</definedName>
    <definedName name="wrn.Detail." hidden="1">{"umarea",#N/A,FALSE,"Starting Cost";"umagesex",#N/A,FALSE,"Starting Cost";"umbenlim",#N/A,FALSE,"Starting Cost";"umprovdisc",#N/A,FALSE,"Starting Cost";"umother",#N/A,FALSE,"Starting Cost";"umtrend",#N/A,FALSE,"Starting Cost"}</definedName>
    <definedName name="wrn.Factors." localSheetId="2" hidden="1">{#N/A,#N/A,FALSE,"Factors"}</definedName>
    <definedName name="wrn.Factors." localSheetId="3" hidden="1">{#N/A,#N/A,FALSE,"Factors"}</definedName>
    <definedName name="wrn.Factors." localSheetId="4" hidden="1">{#N/A,#N/A,FALSE,"Factors"}</definedName>
    <definedName name="wrn.Factors." localSheetId="6" hidden="1">{#N/A,#N/A,FALSE,"Factors"}</definedName>
    <definedName name="wrn.Factors." localSheetId="7" hidden="1">{#N/A,#N/A,FALSE,"Factors"}</definedName>
    <definedName name="wrn.Factors." localSheetId="8" hidden="1">{#N/A,#N/A,FALSE,"Factors"}</definedName>
    <definedName name="wrn.Factors." localSheetId="9" hidden="1">{#N/A,#N/A,FALSE,"Factors"}</definedName>
    <definedName name="wrn.Factors." localSheetId="1" hidden="1">{#N/A,#N/A,FALSE,"Factors"}</definedName>
    <definedName name="wrn.Factors." localSheetId="12" hidden="1">{#N/A,#N/A,FALSE,"Factors"}</definedName>
    <definedName name="wrn.Factors." hidden="1">{#N/A,#N/A,FALSE,"Factors"}</definedName>
    <definedName name="wrn.Model." localSheetId="2" hidden="1">{#N/A,#N/A,FALSE,"Model"}</definedName>
    <definedName name="wrn.Model." localSheetId="3" hidden="1">{#N/A,#N/A,FALSE,"Model"}</definedName>
    <definedName name="wrn.Model." localSheetId="4" hidden="1">{#N/A,#N/A,FALSE,"Model"}</definedName>
    <definedName name="wrn.Model." localSheetId="6" hidden="1">{#N/A,#N/A,FALSE,"Model"}</definedName>
    <definedName name="wrn.Model." localSheetId="7" hidden="1">{#N/A,#N/A,FALSE,"Model"}</definedName>
    <definedName name="wrn.Model." localSheetId="8" hidden="1">{#N/A,#N/A,FALSE,"Model"}</definedName>
    <definedName name="wrn.Model." localSheetId="9" hidden="1">{#N/A,#N/A,FALSE,"Model"}</definedName>
    <definedName name="wrn.Model." localSheetId="1" hidden="1">{#N/A,#N/A,FALSE,"Model"}</definedName>
    <definedName name="wrn.Model." localSheetId="12" hidden="1">{#N/A,#N/A,FALSE,"Model"}</definedName>
    <definedName name="wrn.Model." hidden="1">{#N/A,#N/A,FALSE,"Model"}</definedName>
    <definedName name="wrn.Print._.All." localSheetId="2" hidden="1">{#N/A,#N/A,FALSE,"Assumptions";#N/A,#N/A,FALSE,"Factors";#N/A,#N/A,FALSE,"Model";#N/A,#N/A,FALSE,"Allocation"}</definedName>
    <definedName name="wrn.Print._.All." localSheetId="3" hidden="1">{#N/A,#N/A,FALSE,"Assumptions";#N/A,#N/A,FALSE,"Factors";#N/A,#N/A,FALSE,"Model";#N/A,#N/A,FALSE,"Allocation"}</definedName>
    <definedName name="wrn.Print._.All." localSheetId="4" hidden="1">{#N/A,#N/A,FALSE,"Assumptions";#N/A,#N/A,FALSE,"Factors";#N/A,#N/A,FALSE,"Model";#N/A,#N/A,FALSE,"Allocation"}</definedName>
    <definedName name="wrn.Print._.All." localSheetId="6" hidden="1">{#N/A,#N/A,FALSE,"Assumptions";#N/A,#N/A,FALSE,"Factors";#N/A,#N/A,FALSE,"Model";#N/A,#N/A,FALSE,"Allocation"}</definedName>
    <definedName name="wrn.Print._.All." localSheetId="7" hidden="1">{#N/A,#N/A,FALSE,"Assumptions";#N/A,#N/A,FALSE,"Factors";#N/A,#N/A,FALSE,"Model";#N/A,#N/A,FALSE,"Allocation"}</definedName>
    <definedName name="wrn.Print._.All." localSheetId="8" hidden="1">{#N/A,#N/A,FALSE,"Assumptions";#N/A,#N/A,FALSE,"Factors";#N/A,#N/A,FALSE,"Model";#N/A,#N/A,FALSE,"Allocation"}</definedName>
    <definedName name="wrn.Print._.All." localSheetId="9" hidden="1">{#N/A,#N/A,FALSE,"Assumptions";#N/A,#N/A,FALSE,"Factors";#N/A,#N/A,FALSE,"Model";#N/A,#N/A,FALSE,"Allocation"}</definedName>
    <definedName name="wrn.Print._.All." localSheetId="1" hidden="1">{#N/A,#N/A,FALSE,"Assumptions";#N/A,#N/A,FALSE,"Factors";#N/A,#N/A,FALSE,"Model";#N/A,#N/A,FALSE,"Allocation"}</definedName>
    <definedName name="wrn.Print._.All." localSheetId="12" hidden="1">{#N/A,#N/A,FALSE,"Assumptions";#N/A,#N/A,FALSE,"Factors";#N/A,#N/A,FALSE,"Model";#N/A,#N/A,FALSE,"Allocation"}</definedName>
    <definedName name="wrn.Print._.All." hidden="1">{#N/A,#N/A,FALSE,"Assumptions";#N/A,#N/A,FALSE,"Factors";#N/A,#N/A,FALSE,"Model";#N/A,#N/A,FALSE,"Allocation"}</definedName>
    <definedName name="wrn.rates." localSheetId="2" hidden="1">{"rates",#N/A,FALSE,"Summary"}</definedName>
    <definedName name="wrn.rates." localSheetId="3" hidden="1">{"rates",#N/A,FALSE,"Summary"}</definedName>
    <definedName name="wrn.rates." localSheetId="4" hidden="1">{"rates",#N/A,FALSE,"Summary"}</definedName>
    <definedName name="wrn.rates." localSheetId="6" hidden="1">{"rates",#N/A,FALSE,"Summary"}</definedName>
    <definedName name="wrn.rates." localSheetId="7" hidden="1">{"rates",#N/A,FALSE,"Summary"}</definedName>
    <definedName name="wrn.rates." localSheetId="8" hidden="1">{"rates",#N/A,FALSE,"Summary"}</definedName>
    <definedName name="wrn.rates." localSheetId="9" hidden="1">{"rates",#N/A,FALSE,"Summary"}</definedName>
    <definedName name="wrn.rates." localSheetId="1" hidden="1">{"rates",#N/A,FALSE,"Summary"}</definedName>
    <definedName name="wrn.rates." localSheetId="12" hidden="1">{"rates",#N/A,FALSE,"Summary"}</definedName>
    <definedName name="wrn.rates." hidden="1">{"rates",#N/A,FALSE,"Summary"}</definedName>
    <definedName name="wrn.util." localSheetId="2" hidden="1">{#N/A,#N/A,FALSE,"trend"}</definedName>
    <definedName name="wrn.util." localSheetId="3" hidden="1">{#N/A,#N/A,FALSE,"trend"}</definedName>
    <definedName name="wrn.util." localSheetId="4" hidden="1">{#N/A,#N/A,FALSE,"trend"}</definedName>
    <definedName name="wrn.util." localSheetId="6" hidden="1">{#N/A,#N/A,FALSE,"trend"}</definedName>
    <definedName name="wrn.util." localSheetId="7" hidden="1">{#N/A,#N/A,FALSE,"trend"}</definedName>
    <definedName name="wrn.util." localSheetId="8" hidden="1">{#N/A,#N/A,FALSE,"trend"}</definedName>
    <definedName name="wrn.util." localSheetId="9" hidden="1">{#N/A,#N/A,FALSE,"trend"}</definedName>
    <definedName name="wrn.util." localSheetId="1" hidden="1">{#N/A,#N/A,FALSE,"trend"}</definedName>
    <definedName name="wrn.util." localSheetId="12" hidden="1">{#N/A,#N/A,FALSE,"trend"}</definedName>
    <definedName name="wrn.util." hidden="1">{#N/A,#N/A,FALSE,"trend"}</definedName>
    <definedName name="Yes_No_Dropdown" localSheetId="6">'1. Information and Attestation'!$S$5:$U$5</definedName>
    <definedName name="Yes_No_Dropdown" localSheetId="7">'1. Information and Attestation'!$S$5:$U$5</definedName>
    <definedName name="Yes_No_Dropdown" localSheetId="8">'1. Information and Attestation'!$S$5:$U$5</definedName>
    <definedName name="Yes_No_Dropdown">'1. Information and Attestation'!$S$4:$U$4</definedName>
    <definedName name="Yes_No_Dropdown1">'1. Information and Attestation'!$S$4:$U$4</definedName>
    <definedName name="z" localSheetId="2" hidden="1">#REF!</definedName>
    <definedName name="z" localSheetId="3" hidden="1">#REF!</definedName>
    <definedName name="z" localSheetId="4" hidden="1">#REF!</definedName>
    <definedName name="z" localSheetId="7" hidden="1">#REF!</definedName>
    <definedName name="z" localSheetId="8" hidden="1">#REF!</definedName>
    <definedName name="z" localSheetId="9" hidden="1">#REF!</definedName>
    <definedName name="z" hidden="1">#REF!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8" i="15" l="1"/>
  <c r="A1" i="15"/>
  <c r="K32" i="13"/>
  <c r="A1" i="13"/>
  <c r="E19" i="12"/>
  <c r="D17" i="12"/>
  <c r="A6" i="12"/>
  <c r="H5" i="12"/>
  <c r="A7" i="12" s="1"/>
  <c r="A1" i="12"/>
  <c r="S137" i="11"/>
  <c r="L135" i="11"/>
  <c r="L134" i="11"/>
  <c r="L133" i="11"/>
  <c r="L132" i="11"/>
  <c r="L131" i="11"/>
  <c r="L130" i="11"/>
  <c r="L129" i="11"/>
  <c r="L128" i="11"/>
  <c r="L127" i="11"/>
  <c r="L126" i="11"/>
  <c r="L125" i="11"/>
  <c r="L124" i="11"/>
  <c r="L123" i="11"/>
  <c r="L122" i="11"/>
  <c r="L121" i="11"/>
  <c r="L120" i="11"/>
  <c r="L119" i="11"/>
  <c r="L118" i="11"/>
  <c r="L117" i="11"/>
  <c r="L116" i="11"/>
  <c r="L115" i="11"/>
  <c r="L114" i="11"/>
  <c r="L113" i="11"/>
  <c r="W112" i="11"/>
  <c r="W113" i="11" s="1"/>
  <c r="W114" i="11" s="1"/>
  <c r="L112" i="11"/>
  <c r="R111" i="11"/>
  <c r="L111" i="11"/>
  <c r="E111" i="11" a="1"/>
  <c r="E111" i="11" s="1"/>
  <c r="L110" i="11"/>
  <c r="L109" i="11"/>
  <c r="L108" i="11"/>
  <c r="L107" i="11"/>
  <c r="L106" i="11"/>
  <c r="L105" i="11"/>
  <c r="L104" i="11"/>
  <c r="L103" i="11"/>
  <c r="L102" i="11"/>
  <c r="L101" i="11"/>
  <c r="L100" i="11"/>
  <c r="L99" i="11"/>
  <c r="L98" i="11"/>
  <c r="L97" i="11"/>
  <c r="L96" i="11"/>
  <c r="L95" i="11"/>
  <c r="L94" i="11"/>
  <c r="L93" i="11"/>
  <c r="L92" i="11"/>
  <c r="L91" i="11"/>
  <c r="L90" i="11"/>
  <c r="L89" i="11"/>
  <c r="L88" i="11"/>
  <c r="W87" i="11"/>
  <c r="E87" i="11" s="1" a="1"/>
  <c r="E87" i="11" s="1"/>
  <c r="L87" i="11"/>
  <c r="R86" i="11"/>
  <c r="L86" i="11"/>
  <c r="E86" i="11" a="1"/>
  <c r="E86" i="11" s="1"/>
  <c r="L85" i="11"/>
  <c r="L84" i="11"/>
  <c r="L83" i="11"/>
  <c r="L82" i="11"/>
  <c r="L81" i="11"/>
  <c r="L80" i="11"/>
  <c r="L79" i="11"/>
  <c r="L78" i="11"/>
  <c r="L77" i="11"/>
  <c r="L76" i="11"/>
  <c r="L75" i="11"/>
  <c r="L74" i="11"/>
  <c r="L73" i="11"/>
  <c r="L72" i="11"/>
  <c r="L71" i="11"/>
  <c r="L70" i="11"/>
  <c r="L69" i="11"/>
  <c r="L68" i="11"/>
  <c r="L67" i="11"/>
  <c r="L66" i="11"/>
  <c r="L65" i="11"/>
  <c r="L64" i="11"/>
  <c r="L63" i="11"/>
  <c r="W62" i="11"/>
  <c r="L62" i="11"/>
  <c r="R61" i="11"/>
  <c r="L61" i="11"/>
  <c r="E61" i="11" a="1"/>
  <c r="E61" i="11" s="1"/>
  <c r="L60" i="11"/>
  <c r="L59" i="11"/>
  <c r="L58" i="11"/>
  <c r="L57" i="11"/>
  <c r="L56" i="11"/>
  <c r="L55" i="11"/>
  <c r="L54" i="11"/>
  <c r="L53" i="11"/>
  <c r="L52" i="11"/>
  <c r="L51" i="11"/>
  <c r="L50" i="11"/>
  <c r="L49" i="11"/>
  <c r="L48" i="11"/>
  <c r="L47" i="11"/>
  <c r="L46" i="11"/>
  <c r="L45" i="11"/>
  <c r="L44" i="11"/>
  <c r="L43" i="11"/>
  <c r="L42" i="11"/>
  <c r="L41" i="11"/>
  <c r="L40" i="11"/>
  <c r="L39" i="11"/>
  <c r="L38" i="11"/>
  <c r="W37" i="11"/>
  <c r="L37" i="11"/>
  <c r="R36" i="11"/>
  <c r="L36" i="11"/>
  <c r="E36" i="11" a="1"/>
  <c r="E36" i="11" s="1"/>
  <c r="L35" i="11"/>
  <c r="L34" i="11"/>
  <c r="L33" i="11"/>
  <c r="L32" i="11"/>
  <c r="L31" i="11"/>
  <c r="L30" i="11"/>
  <c r="L29" i="11"/>
  <c r="L28" i="11"/>
  <c r="L27" i="11"/>
  <c r="L26" i="11"/>
  <c r="L25" i="11"/>
  <c r="L24" i="11"/>
  <c r="L23" i="11"/>
  <c r="L22" i="11"/>
  <c r="L21" i="11"/>
  <c r="L20" i="11"/>
  <c r="L19" i="11"/>
  <c r="L18" i="11"/>
  <c r="L17" i="11"/>
  <c r="L16" i="11"/>
  <c r="L15" i="11"/>
  <c r="L14" i="11"/>
  <c r="L13" i="11"/>
  <c r="W12" i="11"/>
  <c r="L12" i="11"/>
  <c r="R11" i="11"/>
  <c r="L11" i="11"/>
  <c r="E11" i="11" a="1"/>
  <c r="E11" i="11" s="1"/>
  <c r="A7" i="11"/>
  <c r="A6" i="11"/>
  <c r="V5" i="11"/>
  <c r="A1" i="11"/>
  <c r="M66" i="10"/>
  <c r="A6" i="10"/>
  <c r="P5" i="10"/>
  <c r="A8" i="10" s="1"/>
  <c r="A1" i="10"/>
  <c r="I42" i="9"/>
  <c r="B38" i="9"/>
  <c r="B37" i="9"/>
  <c r="B36" i="9"/>
  <c r="B35" i="9"/>
  <c r="B34" i="9"/>
  <c r="B33" i="9"/>
  <c r="N32" i="9"/>
  <c r="M32" i="9"/>
  <c r="L32" i="9"/>
  <c r="B32" i="9"/>
  <c r="N31" i="9"/>
  <c r="M31" i="9"/>
  <c r="L31" i="9"/>
  <c r="B31" i="9"/>
  <c r="Q30" i="9"/>
  <c r="N30" i="9"/>
  <c r="M30" i="9"/>
  <c r="L30" i="9"/>
  <c r="B30" i="9"/>
  <c r="Q29" i="9"/>
  <c r="N29" i="9"/>
  <c r="M29" i="9"/>
  <c r="L29" i="9"/>
  <c r="B29" i="9"/>
  <c r="Q28" i="9"/>
  <c r="N28" i="9"/>
  <c r="M28" i="9"/>
  <c r="L28" i="9"/>
  <c r="B28" i="9"/>
  <c r="N27" i="9"/>
  <c r="M27" i="9"/>
  <c r="L27" i="9"/>
  <c r="B27" i="9"/>
  <c r="Z26" i="9"/>
  <c r="Y26" i="9"/>
  <c r="X26" i="9"/>
  <c r="W26" i="9"/>
  <c r="V26" i="9"/>
  <c r="U26" i="9"/>
  <c r="T26" i="9"/>
  <c r="S26" i="9"/>
  <c r="R26" i="9"/>
  <c r="Q26" i="9"/>
  <c r="O26" i="9"/>
  <c r="N26" i="9"/>
  <c r="M26" i="9"/>
  <c r="L26" i="9"/>
  <c r="B26" i="9"/>
  <c r="Z25" i="9"/>
  <c r="Y25" i="9"/>
  <c r="X25" i="9"/>
  <c r="W25" i="9"/>
  <c r="V25" i="9"/>
  <c r="U25" i="9"/>
  <c r="T25" i="9"/>
  <c r="S25" i="9"/>
  <c r="R25" i="9"/>
  <c r="Q25" i="9"/>
  <c r="O25" i="9"/>
  <c r="N25" i="9"/>
  <c r="M25" i="9"/>
  <c r="L25" i="9"/>
  <c r="B25" i="9"/>
  <c r="Z24" i="9"/>
  <c r="Y24" i="9"/>
  <c r="X24" i="9"/>
  <c r="W24" i="9"/>
  <c r="V24" i="9"/>
  <c r="U24" i="9"/>
  <c r="T24" i="9"/>
  <c r="S24" i="9"/>
  <c r="R24" i="9"/>
  <c r="Q24" i="9"/>
  <c r="O24" i="9"/>
  <c r="N24" i="9"/>
  <c r="M24" i="9"/>
  <c r="L24" i="9"/>
  <c r="B24" i="9"/>
  <c r="Z23" i="9"/>
  <c r="Y23" i="9"/>
  <c r="X23" i="9"/>
  <c r="W23" i="9"/>
  <c r="V23" i="9"/>
  <c r="U23" i="9"/>
  <c r="T23" i="9"/>
  <c r="S23" i="9"/>
  <c r="R23" i="9"/>
  <c r="Q23" i="9"/>
  <c r="O23" i="9"/>
  <c r="N23" i="9"/>
  <c r="M23" i="9"/>
  <c r="L23" i="9"/>
  <c r="B23" i="9"/>
  <c r="N22" i="9"/>
  <c r="M22" i="9"/>
  <c r="L22" i="9"/>
  <c r="B22" i="9"/>
  <c r="N21" i="9"/>
  <c r="M21" i="9"/>
  <c r="L21" i="9"/>
  <c r="B21" i="9"/>
  <c r="N20" i="9"/>
  <c r="M20" i="9"/>
  <c r="L20" i="9"/>
  <c r="B20" i="9"/>
  <c r="N19" i="9"/>
  <c r="M19" i="9"/>
  <c r="L19" i="9"/>
  <c r="B19" i="9"/>
  <c r="N18" i="9"/>
  <c r="M18" i="9"/>
  <c r="L18" i="9"/>
  <c r="B18" i="9"/>
  <c r="N17" i="9"/>
  <c r="M17" i="9"/>
  <c r="L17" i="9"/>
  <c r="B17" i="9"/>
  <c r="N16" i="9"/>
  <c r="M16" i="9"/>
  <c r="L16" i="9"/>
  <c r="B16" i="9"/>
  <c r="N15" i="9"/>
  <c r="M15" i="9"/>
  <c r="L15" i="9"/>
  <c r="B15" i="9"/>
  <c r="N14" i="9"/>
  <c r="M14" i="9"/>
  <c r="L14" i="9"/>
  <c r="B14" i="9"/>
  <c r="R16" i="10" s="1" a="1"/>
  <c r="R16" i="10" s="1"/>
  <c r="A7" i="9"/>
  <c r="A6" i="9"/>
  <c r="L5" i="9"/>
  <c r="A8" i="9" s="1"/>
  <c r="A1" i="9"/>
  <c r="G44" i="8"/>
  <c r="B42" i="8"/>
  <c r="B41" i="8"/>
  <c r="B40" i="8"/>
  <c r="B39" i="8"/>
  <c r="B38" i="8"/>
  <c r="B37" i="8"/>
  <c r="B36" i="8"/>
  <c r="B35" i="8"/>
  <c r="B34" i="8"/>
  <c r="B33" i="8"/>
  <c r="B32" i="8"/>
  <c r="B31" i="8"/>
  <c r="B30" i="8"/>
  <c r="B29" i="8"/>
  <c r="B28" i="8"/>
  <c r="B27" i="8"/>
  <c r="B26" i="8"/>
  <c r="B25" i="8"/>
  <c r="B24" i="8"/>
  <c r="B23" i="8"/>
  <c r="B22" i="8"/>
  <c r="B21" i="8"/>
  <c r="B20" i="8"/>
  <c r="B19" i="8"/>
  <c r="B18" i="8"/>
  <c r="A12" i="8"/>
  <c r="A11" i="8"/>
  <c r="A6" i="8"/>
  <c r="J5" i="8"/>
  <c r="A13" i="8" s="1"/>
  <c r="A1" i="8"/>
  <c r="I39" i="7"/>
  <c r="H36" i="7"/>
  <c r="C36" i="7"/>
  <c r="H35" i="7"/>
  <c r="C35" i="7"/>
  <c r="H34" i="7"/>
  <c r="C34" i="7"/>
  <c r="H33" i="7"/>
  <c r="C33" i="7"/>
  <c r="H32" i="7"/>
  <c r="C32" i="7"/>
  <c r="H31" i="7"/>
  <c r="C31" i="7"/>
  <c r="H30" i="7"/>
  <c r="C30" i="7"/>
  <c r="H29" i="7"/>
  <c r="C29" i="7"/>
  <c r="H28" i="7"/>
  <c r="C28" i="7"/>
  <c r="H27" i="7"/>
  <c r="C27" i="7"/>
  <c r="H26" i="7"/>
  <c r="C26" i="7"/>
  <c r="H25" i="7"/>
  <c r="C25" i="7"/>
  <c r="H24" i="7"/>
  <c r="C24" i="7"/>
  <c r="H23" i="7"/>
  <c r="C23" i="7"/>
  <c r="H22" i="7"/>
  <c r="C22" i="7"/>
  <c r="H21" i="7"/>
  <c r="C21" i="7"/>
  <c r="H20" i="7"/>
  <c r="C20" i="7"/>
  <c r="H19" i="7"/>
  <c r="C19" i="7"/>
  <c r="H18" i="7"/>
  <c r="C18" i="7"/>
  <c r="H17" i="7"/>
  <c r="C17" i="7"/>
  <c r="H16" i="7"/>
  <c r="C16" i="7"/>
  <c r="H15" i="7"/>
  <c r="C15" i="7"/>
  <c r="H14" i="7"/>
  <c r="C14" i="7"/>
  <c r="H13" i="7"/>
  <c r="C13" i="7"/>
  <c r="H12" i="7"/>
  <c r="C12" i="7"/>
  <c r="L9" i="7"/>
  <c r="A6" i="7" s="1"/>
  <c r="H9" i="7"/>
  <c r="F9" i="7"/>
  <c r="D9" i="7"/>
  <c r="L4" i="7"/>
  <c r="A1" i="7"/>
  <c r="J51" i="6"/>
  <c r="H48" i="6"/>
  <c r="H47" i="6"/>
  <c r="H46" i="6"/>
  <c r="H45" i="6"/>
  <c r="H44" i="6"/>
  <c r="H43" i="6"/>
  <c r="H42" i="6"/>
  <c r="H41" i="6"/>
  <c r="H40" i="6"/>
  <c r="H39" i="6"/>
  <c r="H38" i="6"/>
  <c r="H37" i="6"/>
  <c r="H36" i="6"/>
  <c r="H35" i="6"/>
  <c r="H34" i="6"/>
  <c r="H33" i="6"/>
  <c r="H32" i="6"/>
  <c r="H31" i="6"/>
  <c r="H30" i="6"/>
  <c r="H29" i="6"/>
  <c r="H28" i="6"/>
  <c r="H27" i="6"/>
  <c r="H26" i="6"/>
  <c r="H25" i="6"/>
  <c r="H24" i="6"/>
  <c r="H21" i="6"/>
  <c r="F21" i="6"/>
  <c r="D21" i="6"/>
  <c r="F12" i="6"/>
  <c r="M9" i="6"/>
  <c r="A18" i="6" s="1"/>
  <c r="M7" i="6"/>
  <c r="M4" i="6"/>
  <c r="A7" i="6" s="1"/>
  <c r="A1" i="6"/>
  <c r="N71" i="5"/>
  <c r="E67" i="5"/>
  <c r="D57" i="5"/>
  <c r="D4" i="5" a="1"/>
  <c r="D4" i="5" s="1"/>
  <c r="E53" i="5" s="1"/>
  <c r="A1" i="5"/>
  <c r="N53" i="4"/>
  <c r="A1" i="4"/>
  <c r="A2" i="3"/>
  <c r="A2" i="10" s="1"/>
  <c r="A143" i="11" l="1"/>
  <c r="A144" i="11" s="1"/>
  <c r="A145" i="11" s="1"/>
  <c r="A146" i="11" s="1"/>
  <c r="A147" i="11" s="1"/>
  <c r="A2" i="8"/>
  <c r="A2" i="12"/>
  <c r="A2" i="4"/>
  <c r="A2" i="7"/>
  <c r="A2" i="11"/>
  <c r="E112" i="11" a="1"/>
  <c r="E112" i="11" s="1"/>
  <c r="A2" i="13"/>
  <c r="A2" i="9"/>
  <c r="A2" i="6"/>
  <c r="A2" i="15"/>
  <c r="A2" i="5"/>
  <c r="D59" i="5"/>
  <c r="E62" i="11" a="1"/>
  <c r="E62" i="11" s="1"/>
  <c r="W63" i="11"/>
  <c r="E113" i="11" a="1"/>
  <c r="E113" i="11" s="1"/>
  <c r="E37" i="11" a="1"/>
  <c r="E37" i="11" s="1"/>
  <c r="W38" i="11"/>
  <c r="E114" i="11" a="1"/>
  <c r="E114" i="11" s="1"/>
  <c r="W115" i="11"/>
  <c r="W13" i="11"/>
  <c r="V12" i="11"/>
  <c r="E12" i="11" a="1"/>
  <c r="E12" i="11" s="1"/>
  <c r="W88" i="11"/>
  <c r="A7" i="8"/>
  <c r="W39" i="11" l="1"/>
  <c r="E38" i="11" a="1"/>
  <c r="E38" i="11" s="1"/>
  <c r="E88" i="11" a="1"/>
  <c r="E88" i="11" s="1"/>
  <c r="W89" i="11"/>
  <c r="W14" i="11"/>
  <c r="V13" i="11"/>
  <c r="E13" i="11" a="1"/>
  <c r="E13" i="11" s="1"/>
  <c r="E115" i="11" a="1"/>
  <c r="E115" i="11" s="1"/>
  <c r="W116" i="11"/>
  <c r="E63" i="11" a="1"/>
  <c r="E63" i="11" s="1"/>
  <c r="W64" i="11"/>
  <c r="W117" i="11" l="1"/>
  <c r="E116" i="11" a="1"/>
  <c r="E116" i="11" s="1"/>
  <c r="V14" i="11"/>
  <c r="W15" i="11"/>
  <c r="E14" i="11" a="1"/>
  <c r="E14" i="11" s="1"/>
  <c r="E39" i="11" a="1"/>
  <c r="E39" i="11" s="1"/>
  <c r="W40" i="11"/>
  <c r="E89" i="11" a="1"/>
  <c r="E89" i="11" s="1"/>
  <c r="W90" i="11"/>
  <c r="W65" i="11"/>
  <c r="E64" i="11" a="1"/>
  <c r="E64" i="11" s="1"/>
  <c r="B11" i="11" l="1" a="1"/>
  <c r="B11" i="11" s="1"/>
  <c r="A11" i="11" a="1"/>
  <c r="A11" i="11" s="1"/>
  <c r="D11" i="11" a="1"/>
  <c r="D11" i="11" s="1"/>
  <c r="C11" i="11" a="1"/>
  <c r="C11" i="11" s="1"/>
  <c r="W91" i="11"/>
  <c r="E90" i="11" a="1"/>
  <c r="E90" i="11" s="1"/>
  <c r="E15" i="11" a="1"/>
  <c r="E15" i="11" s="1"/>
  <c r="W16" i="11"/>
  <c r="V15" i="11"/>
  <c r="W41" i="11"/>
  <c r="E40" i="11" a="1"/>
  <c r="E40" i="11" s="1"/>
  <c r="W66" i="11"/>
  <c r="E65" i="11" a="1"/>
  <c r="E65" i="11" s="1"/>
  <c r="W118" i="11"/>
  <c r="E117" i="11" a="1"/>
  <c r="E117" i="11" s="1"/>
  <c r="E41" i="11" l="1" a="1"/>
  <c r="E41" i="11" s="1"/>
  <c r="W42" i="11"/>
  <c r="E91" i="11" a="1"/>
  <c r="E91" i="11" s="1"/>
  <c r="W92" i="11"/>
  <c r="W119" i="11"/>
  <c r="E118" i="11" a="1"/>
  <c r="E118" i="11" s="1"/>
  <c r="E16" i="11" a="1"/>
  <c r="E16" i="11" s="1"/>
  <c r="V16" i="11"/>
  <c r="W17" i="11"/>
  <c r="W67" i="11"/>
  <c r="E66" i="11" a="1"/>
  <c r="E66" i="11" s="1"/>
  <c r="E17" i="11" l="1" a="1"/>
  <c r="E17" i="11" s="1"/>
  <c r="W18" i="11"/>
  <c r="V17" i="11"/>
  <c r="E42" i="11" a="1"/>
  <c r="E42" i="11" s="1"/>
  <c r="W43" i="11"/>
  <c r="E119" i="11" a="1"/>
  <c r="E119" i="11" s="1"/>
  <c r="W120" i="11"/>
  <c r="W93" i="11"/>
  <c r="E92" i="11" a="1"/>
  <c r="E92" i="11" s="1"/>
  <c r="E67" i="11" a="1"/>
  <c r="E67" i="11" s="1"/>
  <c r="W68" i="11"/>
  <c r="E93" i="11" l="1" a="1"/>
  <c r="E93" i="11" s="1"/>
  <c r="W94" i="11"/>
  <c r="E120" i="11" a="1"/>
  <c r="E120" i="11" s="1"/>
  <c r="W121" i="11"/>
  <c r="E43" i="11" a="1"/>
  <c r="E43" i="11" s="1"/>
  <c r="W44" i="11"/>
  <c r="E68" i="11" a="1"/>
  <c r="E68" i="11" s="1"/>
  <c r="W69" i="11"/>
  <c r="V18" i="11"/>
  <c r="W19" i="11"/>
  <c r="E18" i="11" a="1"/>
  <c r="E18" i="11" s="1"/>
  <c r="E69" i="11" l="1" a="1"/>
  <c r="E69" i="11" s="1"/>
  <c r="W70" i="11"/>
  <c r="W45" i="11"/>
  <c r="E44" i="11" a="1"/>
  <c r="E44" i="11" s="1"/>
  <c r="E121" i="11" a="1"/>
  <c r="E121" i="11" s="1"/>
  <c r="W122" i="11"/>
  <c r="E94" i="11" a="1"/>
  <c r="E94" i="11" s="1"/>
  <c r="W95" i="11"/>
  <c r="V19" i="11"/>
  <c r="E19" i="11" a="1"/>
  <c r="E19" i="11" s="1"/>
  <c r="W20" i="11"/>
  <c r="E95" i="11" l="1" a="1"/>
  <c r="E95" i="11" s="1"/>
  <c r="W96" i="11"/>
  <c r="W46" i="11"/>
  <c r="E45" i="11" a="1"/>
  <c r="E45" i="11" s="1"/>
  <c r="W123" i="11"/>
  <c r="E122" i="11" a="1"/>
  <c r="E122" i="11" s="1"/>
  <c r="W21" i="11"/>
  <c r="V20" i="11"/>
  <c r="E20" i="11" a="1"/>
  <c r="E20" i="11" s="1"/>
  <c r="W71" i="11"/>
  <c r="E70" i="11" a="1"/>
  <c r="E70" i="11" s="1"/>
  <c r="E21" i="11" l="1" a="1"/>
  <c r="E21" i="11" s="1"/>
  <c r="V21" i="11"/>
  <c r="W22" i="11"/>
  <c r="E123" i="11" a="1"/>
  <c r="E123" i="11" s="1"/>
  <c r="W124" i="11"/>
  <c r="E46" i="11" a="1"/>
  <c r="E46" i="11" s="1"/>
  <c r="W47" i="11"/>
  <c r="W97" i="11"/>
  <c r="E96" i="11" a="1"/>
  <c r="E96" i="11" s="1"/>
  <c r="E71" i="11" a="1"/>
  <c r="E71" i="11" s="1"/>
  <c r="W72" i="11"/>
  <c r="E47" i="11" l="1" a="1"/>
  <c r="E47" i="11" s="1"/>
  <c r="W48" i="11"/>
  <c r="W125" i="11"/>
  <c r="E124" i="11" a="1"/>
  <c r="E124" i="11" s="1"/>
  <c r="W98" i="11"/>
  <c r="E97" i="11" a="1"/>
  <c r="E97" i="11" s="1"/>
  <c r="W73" i="11"/>
  <c r="E72" i="11" a="1"/>
  <c r="E72" i="11" s="1"/>
  <c r="E22" i="11" a="1"/>
  <c r="E22" i="11" s="1"/>
  <c r="W23" i="11"/>
  <c r="V22" i="11"/>
  <c r="E73" i="11" l="1" a="1"/>
  <c r="E73" i="11" s="1"/>
  <c r="W74" i="11"/>
  <c r="E125" i="11" a="1"/>
  <c r="E125" i="11" s="1"/>
  <c r="W126" i="11"/>
  <c r="E23" i="11" a="1"/>
  <c r="E23" i="11" s="1"/>
  <c r="V23" i="11"/>
  <c r="W24" i="11"/>
  <c r="E48" i="11" a="1"/>
  <c r="E48" i="11" s="1"/>
  <c r="W49" i="11"/>
  <c r="W99" i="11"/>
  <c r="E98" i="11" a="1"/>
  <c r="E98" i="11" s="1"/>
  <c r="E49" i="11" l="1" a="1"/>
  <c r="E49" i="11" s="1"/>
  <c r="W50" i="11"/>
  <c r="W25" i="11"/>
  <c r="V24" i="11"/>
  <c r="E24" i="11" a="1"/>
  <c r="E24" i="11" s="1"/>
  <c r="E126" i="11" a="1"/>
  <c r="E126" i="11" s="1"/>
  <c r="W127" i="11"/>
  <c r="E74" i="11" a="1"/>
  <c r="E74" i="11" s="1"/>
  <c r="W75" i="11"/>
  <c r="E99" i="11" a="1"/>
  <c r="E99" i="11" s="1"/>
  <c r="W100" i="11"/>
  <c r="E127" i="11" l="1" a="1"/>
  <c r="E127" i="11" s="1"/>
  <c r="W128" i="11"/>
  <c r="W26" i="11"/>
  <c r="V25" i="11"/>
  <c r="E25" i="11" a="1"/>
  <c r="E25" i="11" s="1"/>
  <c r="W51" i="11"/>
  <c r="E50" i="11" a="1"/>
  <c r="E50" i="11" s="1"/>
  <c r="E75" i="11" a="1"/>
  <c r="E75" i="11" s="1"/>
  <c r="W76" i="11"/>
  <c r="E100" i="11" a="1"/>
  <c r="E100" i="11" s="1"/>
  <c r="W101" i="11"/>
  <c r="E51" i="11" l="1" a="1"/>
  <c r="E51" i="11" s="1"/>
  <c r="W52" i="11"/>
  <c r="W77" i="11"/>
  <c r="E76" i="11" a="1"/>
  <c r="E76" i="11" s="1"/>
  <c r="W27" i="11"/>
  <c r="V26" i="11"/>
  <c r="E26" i="11" a="1"/>
  <c r="E26" i="11" s="1"/>
  <c r="E101" i="11" a="1"/>
  <c r="E101" i="11" s="1"/>
  <c r="W102" i="11"/>
  <c r="W129" i="11"/>
  <c r="E128" i="11" a="1"/>
  <c r="E128" i="11" s="1"/>
  <c r="W103" i="11" l="1"/>
  <c r="E102" i="11" a="1"/>
  <c r="E102" i="11" s="1"/>
  <c r="E27" i="11" a="1"/>
  <c r="E27" i="11" s="1"/>
  <c r="W28" i="11"/>
  <c r="V27" i="11"/>
  <c r="W78" i="11"/>
  <c r="E77" i="11" a="1"/>
  <c r="E77" i="11" s="1"/>
  <c r="W53" i="11"/>
  <c r="E52" i="11" a="1"/>
  <c r="E52" i="11" s="1"/>
  <c r="W130" i="11"/>
  <c r="E129" i="11" a="1"/>
  <c r="E129" i="11" s="1"/>
  <c r="E53" i="11" l="1" a="1"/>
  <c r="E53" i="11" s="1"/>
  <c r="W54" i="11"/>
  <c r="V28" i="11"/>
  <c r="E28" i="11" a="1"/>
  <c r="E28" i="11" s="1"/>
  <c r="W29" i="11"/>
  <c r="W79" i="11"/>
  <c r="E78" i="11" a="1"/>
  <c r="E78" i="11" s="1"/>
  <c r="E130" i="11" a="1"/>
  <c r="E130" i="11" s="1"/>
  <c r="W131" i="11"/>
  <c r="E103" i="11" a="1"/>
  <c r="E103" i="11" s="1"/>
  <c r="W104" i="11"/>
  <c r="E131" i="11" l="1" a="1"/>
  <c r="E131" i="11" s="1"/>
  <c r="W132" i="11"/>
  <c r="E79" i="11" a="1"/>
  <c r="E79" i="11" s="1"/>
  <c r="W80" i="11"/>
  <c r="E29" i="11" a="1"/>
  <c r="E29" i="11" s="1"/>
  <c r="W30" i="11"/>
  <c r="V29" i="11"/>
  <c r="E54" i="11" a="1"/>
  <c r="E54" i="11" s="1"/>
  <c r="W55" i="11"/>
  <c r="W105" i="11"/>
  <c r="E104" i="11" a="1"/>
  <c r="E104" i="11" s="1"/>
  <c r="E80" i="11" l="1" a="1"/>
  <c r="E80" i="11" s="1"/>
  <c r="W81" i="11"/>
  <c r="E55" i="11" a="1"/>
  <c r="E55" i="11" s="1"/>
  <c r="W56" i="11"/>
  <c r="V30" i="11"/>
  <c r="W31" i="11"/>
  <c r="E30" i="11" a="1"/>
  <c r="E30" i="11" s="1"/>
  <c r="E132" i="11" a="1"/>
  <c r="E132" i="11" s="1"/>
  <c r="W133" i="11"/>
  <c r="E105" i="11" a="1"/>
  <c r="E105" i="11" s="1"/>
  <c r="W106" i="11"/>
  <c r="E133" i="11" l="1" a="1"/>
  <c r="E133" i="11" s="1"/>
  <c r="W134" i="11"/>
  <c r="V31" i="11"/>
  <c r="E31" i="11" a="1"/>
  <c r="E31" i="11" s="1"/>
  <c r="W32" i="11"/>
  <c r="E81" i="11" a="1"/>
  <c r="E81" i="11" s="1"/>
  <c r="W82" i="11"/>
  <c r="W57" i="11"/>
  <c r="E56" i="11" a="1"/>
  <c r="E56" i="11" s="1"/>
  <c r="E106" i="11" a="1"/>
  <c r="E106" i="11" s="1"/>
  <c r="W107" i="11"/>
  <c r="W33" i="11" l="1"/>
  <c r="V32" i="11"/>
  <c r="E32" i="11" a="1"/>
  <c r="E32" i="11" s="1"/>
  <c r="W58" i="11"/>
  <c r="E57" i="11" a="1"/>
  <c r="E57" i="11" s="1"/>
  <c r="W83" i="11"/>
  <c r="E82" i="11" a="1"/>
  <c r="E82" i="11" s="1"/>
  <c r="E107" i="11" a="1"/>
  <c r="E107" i="11" s="1"/>
  <c r="W108" i="11"/>
  <c r="W135" i="11"/>
  <c r="E134" i="11" a="1"/>
  <c r="E134" i="11" s="1"/>
  <c r="W109" i="11" l="1"/>
  <c r="E108" i="11" a="1"/>
  <c r="E108" i="11" s="1"/>
  <c r="W59" i="11"/>
  <c r="E58" i="11" a="1"/>
  <c r="E58" i="11" s="1"/>
  <c r="E83" i="11" a="1"/>
  <c r="E83" i="11" s="1"/>
  <c r="W84" i="11"/>
  <c r="E135" i="11" a="1"/>
  <c r="E135" i="11" s="1"/>
  <c r="E33" i="11" a="1"/>
  <c r="E33" i="11" s="1"/>
  <c r="V33" i="11"/>
  <c r="W34" i="11"/>
  <c r="E59" i="11" l="1" a="1"/>
  <c r="E59" i="11" s="1"/>
  <c r="W60" i="11"/>
  <c r="W85" i="11"/>
  <c r="E84" i="11" a="1"/>
  <c r="E84" i="11" s="1"/>
  <c r="E34" i="11" a="1"/>
  <c r="E34" i="11" s="1"/>
  <c r="W35" i="11"/>
  <c r="V34" i="11"/>
  <c r="W110" i="11"/>
  <c r="E109" i="11" a="1"/>
  <c r="E109" i="11" s="1"/>
  <c r="E110" i="11" l="1" a="1"/>
  <c r="E110" i="11" s="1"/>
  <c r="E35" i="11" a="1"/>
  <c r="E35" i="11" s="1"/>
  <c r="V35" i="11"/>
  <c r="V36" i="11" s="1"/>
  <c r="V37" i="11" s="1"/>
  <c r="V38" i="11" s="1"/>
  <c r="V39" i="11" s="1"/>
  <c r="E85" i="11" a="1"/>
  <c r="E85" i="11" s="1"/>
  <c r="E60" i="11" a="1"/>
  <c r="E60" i="11" s="1"/>
  <c r="B36" i="11" l="1" a="1"/>
  <c r="B36" i="11" s="1"/>
  <c r="A36" i="11" a="1"/>
  <c r="A36" i="11" s="1"/>
  <c r="C36" i="11" a="1"/>
  <c r="C36" i="11" s="1"/>
  <c r="D36" i="11" a="1"/>
  <c r="D36" i="11" s="1"/>
  <c r="V40" i="11"/>
  <c r="V41" i="11" s="1"/>
  <c r="V42" i="11" s="1"/>
  <c r="V43" i="11" s="1"/>
  <c r="V44" i="11" s="1"/>
  <c r="V45" i="11" s="1"/>
  <c r="V46" i="11" s="1"/>
  <c r="V47" i="11" s="1"/>
  <c r="V48" i="11" s="1"/>
  <c r="V49" i="11" s="1"/>
  <c r="V50" i="11" s="1"/>
  <c r="V51" i="11" s="1"/>
  <c r="V52" i="11" s="1"/>
  <c r="V53" i="11" s="1"/>
  <c r="V54" i="11" s="1"/>
  <c r="V55" i="11" s="1"/>
  <c r="V56" i="11" s="1"/>
  <c r="V57" i="11" s="1"/>
  <c r="V58" i="11" s="1"/>
  <c r="V59" i="11" s="1"/>
  <c r="V60" i="11" s="1"/>
  <c r="V61" i="11" s="1"/>
  <c r="V62" i="11" s="1"/>
  <c r="V63" i="11" s="1"/>
  <c r="V64" i="11" s="1"/>
  <c r="B61" i="11" l="1" a="1"/>
  <c r="B61" i="11" s="1"/>
  <c r="A61" i="11" a="1"/>
  <c r="A61" i="11" s="1"/>
  <c r="D61" i="11" a="1"/>
  <c r="D61" i="11" s="1"/>
  <c r="C61" i="11" a="1"/>
  <c r="C61" i="11" s="1"/>
  <c r="V65" i="11"/>
  <c r="V66" i="11" s="1"/>
  <c r="V67" i="11" s="1"/>
  <c r="V68" i="11" s="1"/>
  <c r="V69" i="11" s="1"/>
  <c r="V70" i="11" s="1"/>
  <c r="V71" i="11" s="1"/>
  <c r="V72" i="11" s="1"/>
  <c r="V73" i="11" s="1"/>
  <c r="V74" i="11" s="1"/>
  <c r="V75" i="11" s="1"/>
  <c r="V76" i="11" s="1"/>
  <c r="V77" i="11" s="1"/>
  <c r="V78" i="11" s="1"/>
  <c r="V79" i="11" s="1"/>
  <c r="V80" i="11" s="1"/>
  <c r="V81" i="11" s="1"/>
  <c r="V82" i="11" s="1"/>
  <c r="V83" i="11" s="1"/>
  <c r="V84" i="11" s="1"/>
  <c r="V85" i="11" s="1"/>
  <c r="V86" i="11" s="1"/>
  <c r="V87" i="11" s="1"/>
  <c r="V88" i="11" s="1"/>
  <c r="V89" i="11" s="1"/>
  <c r="A86" i="11" l="1" a="1"/>
  <c r="A86" i="11" s="1"/>
  <c r="D86" i="11" a="1"/>
  <c r="D86" i="11" s="1"/>
  <c r="B86" i="11" a="1"/>
  <c r="B86" i="11" s="1"/>
  <c r="C86" i="11" a="1"/>
  <c r="C86" i="11" s="1"/>
  <c r="V90" i="11"/>
  <c r="V91" i="11" s="1"/>
  <c r="V92" i="11" s="1"/>
  <c r="V93" i="11" s="1"/>
  <c r="V94" i="11" s="1"/>
  <c r="V95" i="11" s="1"/>
  <c r="V96" i="11" s="1"/>
  <c r="V97" i="11" s="1"/>
  <c r="V98" i="11" s="1"/>
  <c r="V99" i="11" s="1"/>
  <c r="V100" i="11" s="1"/>
  <c r="V101" i="11" s="1"/>
  <c r="V102" i="11" s="1"/>
  <c r="V103" i="11" s="1"/>
  <c r="V104" i="11" s="1"/>
  <c r="V105" i="11" s="1"/>
  <c r="V106" i="11" s="1"/>
  <c r="V107" i="11" s="1"/>
  <c r="V108" i="11" s="1"/>
  <c r="V109" i="11" s="1"/>
  <c r="V110" i="11" s="1"/>
  <c r="V111" i="11" s="1"/>
  <c r="V112" i="11" s="1"/>
  <c r="V113" i="11" s="1"/>
  <c r="V114" i="11" s="1"/>
  <c r="D111" i="11" l="1" a="1"/>
  <c r="D111" i="11" s="1"/>
  <c r="C111" i="11" a="1"/>
  <c r="C111" i="11" s="1"/>
  <c r="A111" i="11" a="1"/>
  <c r="A111" i="11" s="1"/>
  <c r="B111" i="11" a="1"/>
  <c r="B111" i="11" s="1"/>
  <c r="V115" i="11"/>
  <c r="V116" i="11" s="1"/>
  <c r="V117" i="11" s="1"/>
  <c r="V118" i="11" s="1"/>
  <c r="V119" i="11" s="1"/>
  <c r="V120" i="11" s="1"/>
  <c r="V121" i="11" s="1"/>
  <c r="V122" i="11" s="1"/>
  <c r="V123" i="11" s="1"/>
  <c r="V124" i="11" s="1"/>
  <c r="V125" i="11" s="1"/>
  <c r="V126" i="11" s="1"/>
  <c r="V127" i="11" s="1"/>
  <c r="V128" i="11" s="1"/>
  <c r="V129" i="11" s="1"/>
  <c r="V130" i="11" s="1"/>
  <c r="V131" i="11" s="1"/>
  <c r="V132" i="11" s="1"/>
  <c r="V133" i="11" s="1"/>
  <c r="V134" i="11" s="1"/>
  <c r="V135" i="1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<sst xmlns="http://schemas.openxmlformats.org/spreadsheetml/2006/main" count="991" uniqueCount="416">
  <si>
    <t>Rhode Island Office of the Health Insurance Commissioner</t>
  </si>
  <si>
    <t>User Selected Dimensions</t>
  </si>
  <si>
    <t>***DO NOT DELETE***</t>
  </si>
  <si>
    <t xml:space="preserve">Tab will hide when Client Ready macro is ran. </t>
  </si>
  <si>
    <t>Tab Selection in Client Delivery</t>
  </si>
  <si>
    <t>Worksheet</t>
  </si>
  <si>
    <t>Client Version</t>
  </si>
  <si>
    <t>Column1</t>
  </si>
  <si>
    <t>QRM</t>
  </si>
  <si>
    <t>Delete</t>
  </si>
  <si>
    <t>Tech 2 Checklist</t>
  </si>
  <si>
    <t>User Select</t>
  </si>
  <si>
    <t>Hide</t>
  </si>
  <si>
    <t>Instructions</t>
  </si>
  <si>
    <t>Show</t>
  </si>
  <si>
    <t>1. Information and Attestation</t>
  </si>
  <si>
    <t>2. Direct Care Staff</t>
  </si>
  <si>
    <t>3. Supervisors</t>
  </si>
  <si>
    <t>4. Additional Compensation</t>
  </si>
  <si>
    <t>5. Training and PTO</t>
  </si>
  <si>
    <t>6. Service-Specific Assumptions</t>
  </si>
  <si>
    <t>6a. MHPRR Assumptions</t>
  </si>
  <si>
    <t>7. Admin &amp; Program Supp Costs</t>
  </si>
  <si>
    <t>8. Survey Feedback</t>
  </si>
  <si>
    <t>9. Scratchpad</t>
  </si>
  <si>
    <t>Limitations</t>
  </si>
  <si>
    <t>Update below dates for new reporting periods and all dates within workbook will update.</t>
  </si>
  <si>
    <t>Reporting Period:</t>
  </si>
  <si>
    <t>7/1/2023 - 6/30/2024</t>
  </si>
  <si>
    <t>As of Collection Date:</t>
  </si>
  <si>
    <t>Update below version as survey is reviewed and versions are created.</t>
  </si>
  <si>
    <t>Version Number:</t>
  </si>
  <si>
    <t>January 15, 2025</t>
  </si>
  <si>
    <t>Hide--&gt;</t>
  </si>
  <si>
    <t>Survey Instructions</t>
  </si>
  <si>
    <r>
      <rPr>
        <b/>
        <sz val="10"/>
        <rFont val="Arial"/>
        <family val="2"/>
      </rPr>
      <t>Overview</t>
    </r>
    <r>
      <rPr>
        <sz val="10"/>
        <rFont val="Arial"/>
        <family val="2"/>
      </rPr>
      <t xml:space="preserve">
The purpose of this Social and Human Service Programs Provider Staffing and Expense Survey (Survey) is to collect wage, staffing, service utilization, and expenditure information from providers contracted with, or licensed by, the state. Your participation is essential as the information collected in this survey will allow the State of Rhode Island, Office of the Insurance Commissioner (OHIC) to better understand costs incurred by providers delivering services under (RIGL) § 42-14.5-2.1, and the results could be used to support or adjust the comparison rate component assumptions.
</t>
    </r>
    <r>
      <rPr>
        <b/>
        <sz val="10"/>
        <rFont val="Arial"/>
        <family val="2"/>
      </rPr>
      <t xml:space="preserve">Deadline for Survey submission is </t>
    </r>
    <r>
      <rPr>
        <b/>
        <u/>
        <sz val="10"/>
        <rFont val="Arial"/>
        <family val="2"/>
      </rPr>
      <t>March 14, 2025</t>
    </r>
    <r>
      <rPr>
        <sz val="10"/>
        <rFont val="Arial"/>
        <family val="2"/>
      </rPr>
      <t xml:space="preserve">
</t>
    </r>
  </si>
  <si>
    <r>
      <t xml:space="preserve">Questions about completing the Survey should be directed to Milliman at: </t>
    </r>
    <r>
      <rPr>
        <b/>
        <u/>
        <sz val="10"/>
        <color theme="10"/>
        <rFont val="Arial"/>
        <family val="2"/>
      </rPr>
      <t>RI_OHIC_rate_program_review@milliman.com</t>
    </r>
    <r>
      <rPr>
        <u/>
        <sz val="10"/>
        <color theme="10"/>
        <rFont val="Arial"/>
        <family val="2"/>
      </rPr>
      <t>.</t>
    </r>
  </si>
  <si>
    <r>
      <t xml:space="preserve">To submit the Survey, please send the completed Survey to </t>
    </r>
    <r>
      <rPr>
        <b/>
        <sz val="10"/>
        <rFont val="Arial"/>
        <family val="2"/>
      </rPr>
      <t>RI_OHIC_rate_program_review@milliman.com</t>
    </r>
    <r>
      <rPr>
        <sz val="10"/>
        <rFont val="Arial"/>
        <family val="2"/>
      </rPr>
      <t xml:space="preserve"> with your entity's name saved in the file name
(e.g. Provider Staffing and Expense Survey - ABC Provider)</t>
    </r>
  </si>
  <si>
    <r>
      <rPr>
        <b/>
        <sz val="10"/>
        <rFont val="Arial"/>
        <family val="2"/>
      </rPr>
      <t xml:space="preserve">Survey Instructions
</t>
    </r>
    <r>
      <rPr>
        <sz val="10"/>
        <rFont val="Arial"/>
        <family val="2"/>
      </rPr>
      <t xml:space="preserve">
Providers should complete the required worksheets by entering information in each of the green fields throughout the Survey. Each green cell includes supplemental instructions. Please refer to those instructions and the ones on this worksheet for further guidance on completing the Survey.
</t>
    </r>
    <r>
      <rPr>
        <b/>
        <sz val="10"/>
        <rFont val="Arial"/>
        <family val="2"/>
      </rPr>
      <t>Note:</t>
    </r>
    <r>
      <rPr>
        <sz val="10"/>
        <rFont val="Arial"/>
        <family val="2"/>
      </rPr>
      <t xml:space="preserve"> All instructions are included within this Survey. No separate written instructions will be distributed.</t>
    </r>
  </si>
  <si>
    <r>
      <rPr>
        <b/>
        <sz val="10"/>
        <rFont val="Arial"/>
        <family val="2"/>
      </rPr>
      <t xml:space="preserve">Scope of Data Collection
</t>
    </r>
    <r>
      <rPr>
        <sz val="10"/>
        <rFont val="Arial"/>
        <family val="2"/>
      </rPr>
      <t xml:space="preserve">
Staffing, compensation and overall provider expenses, and direct service time reported should represent those for the billing provider entity, including all individual providers and reflecting all payor sources.</t>
    </r>
    <r>
      <rPr>
        <b/>
        <sz val="10"/>
        <rFont val="Arial"/>
        <family val="2"/>
      </rPr>
      <t xml:space="preserve"> The reporting period for wage information (worksheets 2 and 3) is 1/1/2025</t>
    </r>
    <r>
      <rPr>
        <sz val="10"/>
        <rFont val="Arial"/>
        <family val="2"/>
      </rPr>
      <t xml:space="preserve">. </t>
    </r>
    <r>
      <rPr>
        <b/>
        <sz val="10"/>
        <rFont val="Arial"/>
        <family val="2"/>
      </rPr>
      <t>The reporting period for all other tabs, unless otherwise indicated, is SFY 2024 (7/1/2023 - 6/30/2024).</t>
    </r>
  </si>
  <si>
    <r>
      <rPr>
        <b/>
        <sz val="10"/>
        <rFont val="Arial"/>
        <family val="2"/>
      </rPr>
      <t xml:space="preserve">Confidentiality
</t>
    </r>
    <r>
      <rPr>
        <sz val="10"/>
        <rFont val="Arial"/>
        <family val="2"/>
      </rPr>
      <t xml:space="preserve">
Information reported by providers will be held in confidence by OHIC and their vendors with proper data use agreements in place. Individually reported information will not be externally shared with additional parties. Information collected will be summarized and composited prior to sharing in any publicly available reports.</t>
    </r>
  </si>
  <si>
    <t>The following sections provide detailed instructions for preparing and reporting information for each of the worksheets, including what should be reported in each of the requested fields. Please provide information for all requested fields on each applicable worksheet.</t>
  </si>
  <si>
    <t>1.</t>
  </si>
  <si>
    <t>Information and Attestation</t>
  </si>
  <si>
    <r>
      <t xml:space="preserve">This general worksheet tab includes fields for reporting a provider’s identification and contact information. It also asks several organization-wide questions regarding type of services, turnover, and raises for clinical/direct care staff. 
</t>
    </r>
    <r>
      <rPr>
        <b/>
        <u/>
        <sz val="10"/>
        <color rgb="FF0A4977"/>
        <rFont val="Arial"/>
        <family val="2"/>
      </rPr>
      <t>Provider and contact information (Question 1)</t>
    </r>
    <r>
      <rPr>
        <sz val="10"/>
        <rFont val="Arial"/>
        <family val="2"/>
      </rPr>
      <t xml:space="preserve">
Row (a): Provider Name– Enter your provider organization name associated with delivering, ordering, or referring services.
Row (b): Contact Name– Enter the name of the person who should be contacted if there are any questions related to the information reported.
Row (c): Contact Phone Number– Enter the phone number of the person listed as the contact name.
Row (d): Contact Email Address– Enter the email address of the person listed as the contact name.
Row (e): Contact Address– Enter the provider's main mailing address.
</t>
    </r>
    <r>
      <rPr>
        <b/>
        <u/>
        <sz val="10"/>
        <color rgb="FF0A4977"/>
        <rFont val="Arial"/>
        <family val="2"/>
      </rPr>
      <t>Type of services (Question 2)</t>
    </r>
    <r>
      <rPr>
        <sz val="10"/>
        <rFont val="Arial"/>
        <family val="2"/>
      </rPr>
      <t xml:space="preserve">
Identify the services your agency provides by selecting "Yes". If your agency does not provide a service, leave the cell as the default or select "No" from the dropdown.
</t>
    </r>
  </si>
  <si>
    <r>
      <rPr>
        <b/>
        <u/>
        <sz val="10"/>
        <color rgb="FF0A4977"/>
        <rFont val="Arial"/>
        <family val="2"/>
      </rPr>
      <t>Billing National Provider Identifiers for the organization (Question 3)</t>
    </r>
    <r>
      <rPr>
        <sz val="10"/>
        <rFont val="Arial"/>
        <family val="2"/>
      </rPr>
      <t xml:space="preserve">
This question asks providers to list their Billing National Provider Identifier (NPI) number(s). Record each NPI number on a separate row. 
</t>
    </r>
    <r>
      <rPr>
        <b/>
        <u/>
        <sz val="10"/>
        <color rgb="FF0A4977"/>
        <rFont val="Arial"/>
        <family val="2"/>
      </rPr>
      <t>Attestation</t>
    </r>
    <r>
      <rPr>
        <sz val="10"/>
        <rFont val="Arial"/>
        <family val="2"/>
      </rPr>
      <t xml:space="preserve">
In the attestation section of this worksheet, your provider representative is required to attest that the information included in the Survey is current, complete, accurate, and in compliance with 2 CFR § 200. It should be submitted by a representative of your entity that is familiar with the information being reported and has the authority to make the attestation (for example, the Chief Executive Officer, Chief Operating Officer or Chief Financial Officer). It should also include the contact information for the individual(s) responsible for preparing the Survey as submitted.</t>
    </r>
  </si>
  <si>
    <t>2. &amp; 3.</t>
  </si>
  <si>
    <t>Direct Care Staff and Supervisors</t>
  </si>
  <si>
    <t>This worksheet should be used to report salary and wage information, by provider type for all direct care staff (inclusive of clinical staff), that your entity directly employs or engages with as a contracted employee. Each employee should be assigned to a single provider type/position, and all employees should be considered, unless otherwise noted.
Report information for each of the provider groups listed, leaving blank any rows that do not apply to your organization.</t>
  </si>
  <si>
    <r>
      <t xml:space="preserve">Use the rows labeled 'Other (please describe)' to list any clinical/direct care workers not reflected in the provider groups listed.
</t>
    </r>
    <r>
      <rPr>
        <b/>
        <u/>
        <sz val="10"/>
        <color rgb="FF0A4977"/>
        <rFont val="Arial"/>
        <family val="2"/>
      </rPr>
      <t>DIRECT CARE/CLINICAL STAFF VS SUPERVISORS</t>
    </r>
    <r>
      <rPr>
        <sz val="10"/>
        <rFont val="Arial"/>
        <family val="2"/>
      </rPr>
      <t xml:space="preserve">
To report information on these worksheets, direct care and clinical employees should be designated as either direct care or clinical staff, or staff supervisors. Please designate any direct care and clinical employee, whether they are regular or contracted, as a supervisory employee if they spend the majority of their time supervising other staff positions. Supervisory staff are those primarily responsible for supervising, hiring, and training the direct care and clinical staff that actually provide billable services. Supervisor responsibilities may also include program planning and evaluation, advocacy, working with families, performance management and discipline, and working with community members.
</t>
    </r>
    <r>
      <rPr>
        <b/>
        <u/>
        <sz val="10"/>
        <color rgb="FF0A4977"/>
        <rFont val="Arial"/>
        <family val="2"/>
      </rPr>
      <t>REGULAR (NON-CONTRACTED) EMPLOYEES VS CONTRACTED EMPLOYEE</t>
    </r>
    <r>
      <rPr>
        <sz val="10"/>
        <rFont val="Arial"/>
        <family val="2"/>
      </rPr>
      <t xml:space="preserve">
Please apply the following guidance when identifying employees as either “regular” or “contracted” employees:
Regular or Non-Contracted Employee: an employee is a person employed by the provider receiving a salary or wage and a W-2 for tax purposes, and where the work performed by the person is under the control of the provider entity (i.e., how and where the work is done). Information for regular employees should be reported in columns (A) and (B).
Contracted Employee: Contracted direct care and clinical staff are not W-2 employees of the provider entity, and generally are not eligible for employee benefits. These employees generally provide services that are billed by the employing provider entity under the employing provider entity’s NPI number for billing/encounter submission, and they perform work under the control and direction of the provider entity, i.e., what will be done and how it will be done. Information for contracted employees should be reported in columns (C) and (D).
Relationships where the contracted employee does not provide services that are billed under the employing provider entity’s NPI number or the provider entity has the right to control and direct only the result of the employee’s work (i.e., not what will be done and how it will be done) would be indicative of a network provider relationship. Network provider information should not be reported on these worksheets.</t>
    </r>
  </si>
  <si>
    <r>
      <rPr>
        <b/>
        <u/>
        <sz val="10"/>
        <color rgb="FF0A4977"/>
        <rFont val="Arial"/>
        <family val="2"/>
      </rPr>
      <t>DEFINING FULL-TIME EQUIVALENTS, AVERAGE WAGES, AND VACANT STAFFING POSITIONS</t>
    </r>
    <r>
      <rPr>
        <sz val="10"/>
        <rFont val="Arial"/>
        <family val="2"/>
      </rPr>
      <t xml:space="preserve">
We request staffing information be reported in terms of full-time equivalents, or “FTEs.” Reporting FTEs requires the provider entity to consider part-time and full-time positions. For example, an employee working full time would be counted as 1.0 FTEs, and an employee working half time would be considered as 0.5 FTEs.
For hourly non-contracted employees, the reporting entity should consider its standard work week for purposes of determining and reporting FTEs. For example, if an entity’s standard work week is 35 hours, hourly employees working 35 hours per week should be considered as 1.0 FTEs, and hourly employees working 21 hours per week should be considered as 0.6 FTEs. Similarly, if an entity’s standard work week is 40 hours per week, hourly employees working 40 hours per week should be considered as 1.0 FTEs, and hourly employees working 24 hours per week should be considered as 0.6 FTEs.
For salaried employees, FTEs should be determined based on the entity’s expectations regarding the number of hours the salaried employee will work. For example, if a salaried employee is expected to work an average of 50 hours per week, the employee should be considered as 1.0 FTEs even though the entity may have a standard work week of 40 hours for hourly employees.
FTEs for contracted employee positions should be based on the same assumptions applied for determining FTEs for non-contracted employee positions.</t>
    </r>
  </si>
  <si>
    <r>
      <rPr>
        <b/>
        <u/>
        <sz val="10"/>
        <color rgb="FF0A4977"/>
        <rFont val="Arial"/>
        <family val="2"/>
      </rPr>
      <t>REPORTING AVERAGE HOURLY WAGES</t>
    </r>
    <r>
      <rPr>
        <sz val="10"/>
        <rFont val="Arial"/>
        <family val="2"/>
      </rPr>
      <t xml:space="preserve">
The salary information should be reported on an hourly wage basis for non-contracted employees, and a rate per hour basis for contracted employees. If employees are paid on an hourly basis, please use their regular wage rate (not including overtime adjusted wages). If employees are salaried workers, their hourly wage should be reported equal to their annual salaries divided by the number of hours expected to be worked for their position for the year. Please include all wage-based compensation paid, such as merit bonuses, in addition to hourly rates or salaried amounts. Do not include any wage increases associated with overtime, on-call time, or shift differential time.
For non-contracted employees, please exclude any non-wage based fringe benefits, such as automobile allowances, club memberships, and retirement contributions, even if they are considered as taxable fringe benefits under the IRS Publication 15-B from their hourly rate. Report these amounts on Worksheet 7 under Row D.</t>
    </r>
  </si>
  <si>
    <t>4.</t>
  </si>
  <si>
    <t>Additional Compensation</t>
  </si>
  <si>
    <r>
      <t xml:space="preserve">The </t>
    </r>
    <r>
      <rPr>
        <i/>
        <sz val="10"/>
        <rFont val="Arial"/>
        <family val="2"/>
      </rPr>
      <t>Additional Compensation</t>
    </r>
    <r>
      <rPr>
        <sz val="10"/>
        <rFont val="Arial"/>
        <family val="2"/>
      </rPr>
      <t xml:space="preserve"> worksheet captures standard workweek hours, and overtime, on-call, shift differential, and non-wage payment information for the provider group or positions included on the previous “Direct Care Staff” and “Supervisors” worksheets. However, for purposes of reporting information on this worksheet, it is not necessary to distinguish between direct care and clinical staff or supervisory employees. 
</t>
    </r>
    <r>
      <rPr>
        <b/>
        <sz val="10"/>
        <rFont val="Arial"/>
        <family val="2"/>
      </rPr>
      <t>Overtime (Column A):</t>
    </r>
    <r>
      <rPr>
        <sz val="10"/>
        <rFont val="Arial"/>
        <family val="2"/>
      </rPr>
      <t xml:space="preserve"> Report the average percent of hours exceeding the standard workweek entered at the top of this worksheet.
</t>
    </r>
    <r>
      <rPr>
        <b/>
        <sz val="10"/>
        <rFont val="Arial"/>
        <family val="2"/>
      </rPr>
      <t xml:space="preserve">On-call (Column B): </t>
    </r>
    <r>
      <rPr>
        <sz val="10"/>
        <rFont val="Arial"/>
        <family val="2"/>
      </rPr>
      <t xml:space="preserve">Report the average incremental </t>
    </r>
    <r>
      <rPr>
        <u/>
        <sz val="10"/>
        <rFont val="Arial"/>
        <family val="2"/>
      </rPr>
      <t>weekly</t>
    </r>
    <r>
      <rPr>
        <sz val="10"/>
        <rFont val="Arial"/>
        <family val="2"/>
      </rPr>
      <t xml:space="preserve"> amount an employee receives for being on-call during a workweek.</t>
    </r>
    <r>
      <rPr>
        <b/>
        <sz val="10"/>
        <rFont val="Arial"/>
        <family val="2"/>
      </rPr>
      <t xml:space="preserve">
Shift Differential (Column C):</t>
    </r>
    <r>
      <rPr>
        <sz val="10"/>
        <rFont val="Arial"/>
        <family val="2"/>
      </rPr>
      <t xml:space="preserve"> Report the average incremental </t>
    </r>
    <r>
      <rPr>
        <u/>
        <sz val="10"/>
        <rFont val="Arial"/>
        <family val="2"/>
      </rPr>
      <t>hourly</t>
    </r>
    <r>
      <rPr>
        <sz val="10"/>
        <rFont val="Arial"/>
        <family val="2"/>
      </rPr>
      <t xml:space="preserve"> amount an employee receives for working shift-differential hours. Shift differential pay does not include overtime and is the increase in pay an employee receives for working non-standard hours, such as evenings, nights, weekends, and holidays.</t>
    </r>
    <r>
      <rPr>
        <b/>
        <sz val="10"/>
        <rFont val="Arial"/>
        <family val="2"/>
      </rPr>
      <t xml:space="preserve">
Non-Wage Compensation (Column D):</t>
    </r>
    <r>
      <rPr>
        <sz val="10"/>
        <rFont val="Arial"/>
        <family val="2"/>
      </rPr>
      <t xml:space="preserve"> Please include all lump-sum payments made to employees. This includes, but is not limited to, sign-on and retention bonuses. Do not include merit bonuses, overtime, shift differential, or other hourly add-on pay.
</t>
    </r>
    <r>
      <rPr>
        <b/>
        <sz val="10"/>
        <rFont val="Arial"/>
        <family val="2"/>
      </rPr>
      <t>Information should only be reported on this worksheet for non-contracted employees.</t>
    </r>
  </si>
  <si>
    <r>
      <rPr>
        <b/>
        <u/>
        <sz val="10"/>
        <color rgb="FF0A4977"/>
        <rFont val="Arial"/>
        <family val="2"/>
      </rPr>
      <t>REGULAR (NON-CONTRACTED) EMPLOYEES VS CONTRACTED EMPLOYEE</t>
    </r>
    <r>
      <rPr>
        <sz val="10"/>
        <rFont val="Arial"/>
        <family val="2"/>
      </rPr>
      <t xml:space="preserve">
Please apply the following guidance when identifying employees as either “regular” or “contracted” employees:
Regular or Non-Contracted Employee: an employee is a person employed by the provider receiving a salary or wage and a W-2 for tax purposes, and where the work performed by the person is under the control of the provider entity (i.e., how and where the work is done). Information for regular employees should be reported in columns (A) and (B).
Contracted Employee: Contracted direct care and clinical staff are not W-2 employees of the provider entity, and generally are not eligible for employee benefits. These employees generally provide services that are billed by the employing provider entity under the employing provider entity’s NPI number for billing/encounter submission, and they perform work under the control and direction of the provider entity, i.e., what will be done and how it will be done. Information for contracted employees should be reported in columns (C) and (D).
Relationships where the contracted employee does not provide services that are billed under the employing provider entity’s NPI number or the provider entity has the right to control and direct only the result of the employee’s work (i.e., not what will be done and how it will be done) would be indicative of a network provider relationship. Network provider information should not be reported on these worksheets.</t>
    </r>
  </si>
  <si>
    <t>5.</t>
  </si>
  <si>
    <t>Training and PTO</t>
  </si>
  <si>
    <r>
      <t xml:space="preserve">The Training and PTO worksheet includes pre-populated reference values for training and PTO information for provider group or positions included on the “Direct Care Staff” and “Supervisors” worksheets. These pre-populated values reflect initial assumptions that could be used in the Social and Human Service Programs Comparison Rates Development report. For purposes of reporting information on this worksheet, it is not necessary to distinguish between direct care and clinical staff or supervisory employees. 
Training and PTO will vary by position and person over time. The intent of this worksheet is to estimate the number of non-productive hours required before an individual is fully productive. Columns A, C, and E include reference assumptions for average training and PTO hours per full-time employee. These cannot be modified. Please use columns B, D, and F to indicate where your organization's experience differs from the prepopulated assumptions. Please refer to the worksheet instructions for input definitions. If your experience aligns with the prepopulated assumption, either select "Reasonable" or do not adjust.
</t>
    </r>
    <r>
      <rPr>
        <b/>
        <sz val="10"/>
        <rFont val="Arial"/>
        <family val="2"/>
      </rPr>
      <t>Information should only be reported on this worksheet for non-contracted employees.</t>
    </r>
  </si>
  <si>
    <t>6.</t>
  </si>
  <si>
    <t>Service-Specific Assumptions</t>
  </si>
  <si>
    <r>
      <t xml:space="preserve">The Service-Specific Assumptions worksheet was developed to collect information regarding service assumptions that will be used in the Social and Human Service Programs Comparison Rates. There are two sections of input tables: 1) the first table compares actual time spent administering services rendered as unit-based rates; 2) the second table requests information specific to adult day care services.
</t>
    </r>
    <r>
      <rPr>
        <b/>
        <sz val="10"/>
        <rFont val="Arial"/>
        <family val="2"/>
      </rPr>
      <t>Note:</t>
    </r>
    <r>
      <rPr>
        <sz val="10"/>
        <rFont val="Arial"/>
        <family val="2"/>
      </rPr>
      <t xml:space="preserve"> Only provide information for services your organization provides. If a service is listed and your organization does not provide that service, please disregard that line item and leave entries at the default selection.</t>
    </r>
  </si>
  <si>
    <r>
      <rPr>
        <b/>
        <u/>
        <sz val="10"/>
        <color rgb="FF0A4977"/>
        <rFont val="Arial"/>
        <family val="2"/>
      </rPr>
      <t>UNIT-BASED INPUT TABLE</t>
    </r>
    <r>
      <rPr>
        <sz val="10"/>
        <rFont val="Arial"/>
        <family val="2"/>
      </rPr>
      <t xml:space="preserve">
</t>
    </r>
    <r>
      <rPr>
        <b/>
        <sz val="10"/>
        <rFont val="Arial"/>
        <family val="2"/>
      </rPr>
      <t>Pre-populated Reference Columns (A through F and H):</t>
    </r>
    <r>
      <rPr>
        <sz val="10"/>
        <rFont val="Arial"/>
        <family val="2"/>
      </rPr>
      <t xml:space="preserve"> These columns contain service information for reference purposes and may not be modified. These columns include the index number, HCPCS code, provider group category, service description, reporting unit type, and the direct and indirect minutes that will be assumed in the comparison rates.
</t>
    </r>
    <r>
      <rPr>
        <b/>
        <sz val="10"/>
        <rFont val="Arial"/>
        <family val="2"/>
      </rPr>
      <t>Direct Minutes Alternate (Column G):</t>
    </r>
    <r>
      <rPr>
        <sz val="10"/>
        <rFont val="Arial"/>
        <family val="2"/>
      </rPr>
      <t xml:space="preserve"> For each HCPCS code in Column (B), select the option in the drop-down which you believe best fits the actual direct time taken to administer a given service. For example, if our assumption is that there are 60 minutes of direct time for administering a service and you estimate the direct time administering the service to be closer to 50 minutes, you would select the ‘Overstated' option from the drop-down.
</t>
    </r>
    <r>
      <rPr>
        <b/>
        <sz val="10"/>
        <rFont val="Arial"/>
        <family val="2"/>
      </rPr>
      <t>Indirect Minutes Alternate (Column I):</t>
    </r>
    <r>
      <rPr>
        <sz val="10"/>
        <rFont val="Arial"/>
        <family val="2"/>
      </rPr>
      <t xml:space="preserve"> For each HCPCS code in Column (B), select the option in the drop-down which you believe best fits the actual indirect time taken to administer a given service.
See below for guidance on selecting an alternate value in columns (G) and (H) to the pre-populated assumptions. Select "Reasonable" or leave the entry as "&lt;Select&gt;" if the assumptions match your experience.
1. Significantly Understated: The service takes over 25% more time to complete than the pre-populated assumption
2. Understated: The service takes between 10% and 25% more time to complete than the pre-populated assumption
3. Reasonable: Assumed minutes are within 10% of your experience
4. Overstated: The service takes between 10% and 25% less time to complete than the pre-populated assumption
5. Significantly Overstated: The service takes more than 25% less time to complete than the pre-populated assumption
</t>
    </r>
    <r>
      <rPr>
        <b/>
        <sz val="10"/>
        <rFont val="Arial"/>
        <family val="2"/>
      </rPr>
      <t>Transportation Needed (Column J):</t>
    </r>
    <r>
      <rPr>
        <sz val="10"/>
        <rFont val="Arial"/>
        <family val="2"/>
      </rPr>
      <t xml:space="preserve"> Indicate whether direct care transportation is typically needed when providing this service.
</t>
    </r>
    <r>
      <rPr>
        <b/>
        <sz val="10"/>
        <rFont val="Arial"/>
        <family val="2"/>
      </rPr>
      <t>Most Common Provider Group for Each Service (K):</t>
    </r>
    <r>
      <rPr>
        <sz val="10"/>
        <rFont val="Arial"/>
        <family val="2"/>
      </rPr>
      <t xml:space="preserve"> For each HCPCS code in Column (B), select the provider group in the drop-down which you believe administers the majority of that service at the organization.</t>
    </r>
  </si>
  <si>
    <r>
      <rPr>
        <b/>
        <u/>
        <sz val="10"/>
        <color rgb="FF0A4977"/>
        <rFont val="Arial"/>
        <family val="2"/>
      </rPr>
      <t>ADULT DAY CARE SERVICES INPUT TABLE</t>
    </r>
    <r>
      <rPr>
        <sz val="10"/>
        <rFont val="Arial"/>
        <family val="2"/>
      </rPr>
      <t xml:space="preserve">
</t>
    </r>
    <r>
      <rPr>
        <b/>
        <sz val="10"/>
        <rFont val="Arial"/>
        <family val="2"/>
      </rPr>
      <t>Pre-populated Reference Columns (A through E):</t>
    </r>
    <r>
      <rPr>
        <sz val="10"/>
        <rFont val="Arial"/>
        <family val="2"/>
      </rPr>
      <t xml:space="preserve"> These columns contain service information for reference purposes and may not be modified. These columns include the index number, HCPCS code, provider group category, service description, and reporting unit type.
</t>
    </r>
    <r>
      <rPr>
        <b/>
        <sz val="10"/>
        <rFont val="Arial"/>
        <family val="2"/>
      </rPr>
      <t>Average Daily Staffing Ratio (Column F):</t>
    </r>
    <r>
      <rPr>
        <sz val="10"/>
        <rFont val="Arial"/>
        <family val="2"/>
      </rPr>
      <t xml:space="preserve"> For each HCPCS code in Column (B), enter the average daily number of individuals cared for per each anticipated direct care worker (DCW). This should be the total number of individuals cared for on average in a day divided by the typical number of DCWs expected to be on-site in a day. Please note, that DCW counts should exclude supervisors, nursing staff, and therapists and should reflect the staffing ratios for DCWs only.
</t>
    </r>
    <r>
      <rPr>
        <b/>
        <sz val="10"/>
        <rFont val="Arial"/>
        <family val="2"/>
      </rPr>
      <t>Oversight Span of Control (Column G through I):</t>
    </r>
    <r>
      <rPr>
        <sz val="10"/>
        <rFont val="Arial"/>
        <family val="2"/>
      </rPr>
      <t xml:space="preserve"> For each HCPCS code in Column (B), enter the average number of DCW staff each oversight role (supervisor, nursing staff, therapist) would be able to oversee, or work in coordination with, DCWs. This should be entered as the average daily number of DCWs divided by the average daily number of oversight staff type.
</t>
    </r>
    <r>
      <rPr>
        <b/>
        <sz val="10"/>
        <rFont val="Arial"/>
        <family val="2"/>
      </rPr>
      <t xml:space="preserve">Transportation Expected (Column J): </t>
    </r>
    <r>
      <rPr>
        <sz val="10"/>
        <rFont val="Arial"/>
        <family val="2"/>
      </rPr>
      <t>Indicate whether direct care transportation is expected when providing this service.</t>
    </r>
    <r>
      <rPr>
        <b/>
        <sz val="10"/>
        <rFont val="Arial"/>
        <family val="2"/>
      </rPr>
      <t xml:space="preserve">
Most Common Provider Group for Each Service (K): </t>
    </r>
    <r>
      <rPr>
        <sz val="10"/>
        <rFont val="Arial"/>
        <family val="2"/>
      </rPr>
      <t>For each HCPCS code in Column (B), select the provider group in the drop-down which you believe administers the majority of that service at the organization.</t>
    </r>
  </si>
  <si>
    <t>6a.</t>
  </si>
  <si>
    <t>Mental Health Psychiatric Rehabilitative Residence Assumptions</t>
  </si>
  <si>
    <r>
      <t xml:space="preserve">This worksheet was developed to input your agency's experience for Mental Health Psychiatric Rehabilitative Residence (MHPRR). </t>
    </r>
    <r>
      <rPr>
        <b/>
        <sz val="10"/>
        <rFont val="Arial"/>
        <family val="2"/>
      </rPr>
      <t>Only provide information for MHPRR service levels your organization provides</t>
    </r>
    <r>
      <rPr>
        <sz val="10"/>
        <rFont val="Arial"/>
        <family val="2"/>
      </rPr>
      <t xml:space="preserve">. If a service level is listed and your organization does not provide that service, please disregard that line item and leave entries at the default selection.
Note: Columns F through K are to be reported by Provider Group while columns M through Q are to be reported by service.
</t>
    </r>
    <r>
      <rPr>
        <b/>
        <sz val="10"/>
        <rFont val="Arial"/>
        <family val="2"/>
      </rPr>
      <t>Pre-populated Reference Columns (A through E):</t>
    </r>
    <r>
      <rPr>
        <sz val="10"/>
        <rFont val="Arial"/>
        <family val="2"/>
      </rPr>
      <t xml:space="preserve"> These columns contain service information for reference purposes and may not be modified. These columns include the index number, HCPCS code, group category, service description, and provider group category.
</t>
    </r>
    <r>
      <rPr>
        <b/>
        <sz val="10"/>
        <rFont val="Arial"/>
        <family val="2"/>
      </rPr>
      <t>Number of Employees for Weekday Shifts (F through H):</t>
    </r>
    <r>
      <rPr>
        <sz val="10"/>
        <rFont val="Arial"/>
        <family val="2"/>
      </rPr>
      <t xml:space="preserve"> For each MHPRR code in Column (B), enter the number of full-time equivalents your organization utilizes for each weekday shift for each provider group.
</t>
    </r>
    <r>
      <rPr>
        <b/>
        <sz val="10"/>
        <rFont val="Arial"/>
        <family val="2"/>
      </rPr>
      <t xml:space="preserve">Number of Employees for Weekend Shifts (I through K): </t>
    </r>
    <r>
      <rPr>
        <sz val="10"/>
        <rFont val="Arial"/>
        <family val="2"/>
      </rPr>
      <t xml:space="preserve">For each MHPRR code in Column (B), enter the number of full-time equivalents your organization utilizes for each weekend shift for each provider group.
</t>
    </r>
    <r>
      <rPr>
        <b/>
        <sz val="10"/>
        <rFont val="Arial"/>
        <family val="2"/>
      </rPr>
      <t>Implied Annual FTEs (Column L):</t>
    </r>
    <r>
      <rPr>
        <sz val="10"/>
        <rFont val="Arial"/>
        <family val="2"/>
      </rPr>
      <t xml:space="preserve"> This is a pre-populated reference value indicating an implied number of full-time employees based on the number of full-time equivalents input in columns F through K.
</t>
    </r>
    <r>
      <rPr>
        <b/>
        <sz val="10"/>
        <rFont val="Arial"/>
        <family val="2"/>
      </rPr>
      <t>Bed Capacity (Column M):</t>
    </r>
    <r>
      <rPr>
        <sz val="10"/>
        <rFont val="Arial"/>
        <family val="2"/>
      </rPr>
      <t xml:space="preserve"> Enter the total number of beds your organization has available for each MHPRR level of service.
</t>
    </r>
    <r>
      <rPr>
        <b/>
        <sz val="10"/>
        <rFont val="Arial"/>
        <family val="2"/>
      </rPr>
      <t>Average Number of Beds Occupied per Day (Column N):</t>
    </r>
    <r>
      <rPr>
        <sz val="10"/>
        <rFont val="Arial"/>
        <family val="2"/>
      </rPr>
      <t xml:space="preserve"> Enter the average number of beds your organization has filled in a day for each MHPRR level of service.
</t>
    </r>
    <r>
      <rPr>
        <b/>
        <sz val="10"/>
        <rFont val="Arial"/>
        <family val="2"/>
      </rPr>
      <t>Average Length of Stay (Column O):</t>
    </r>
    <r>
      <rPr>
        <sz val="10"/>
        <rFont val="Arial"/>
        <family val="2"/>
      </rPr>
      <t xml:space="preserve"> Enter the average length of stay for this service.
</t>
    </r>
    <r>
      <rPr>
        <b/>
        <sz val="10"/>
        <rFont val="Arial"/>
        <family val="2"/>
      </rPr>
      <t>Average Number of Days Between Discharge and Admission (Column P):</t>
    </r>
    <r>
      <rPr>
        <sz val="10"/>
        <rFont val="Arial"/>
        <family val="2"/>
      </rPr>
      <t xml:space="preserve"> Enter the average number of days between discharging one individual and admitting a new individual for this service.
</t>
    </r>
    <r>
      <rPr>
        <b/>
        <sz val="10"/>
        <rFont val="Arial"/>
        <family val="2"/>
      </rPr>
      <t>Average Number of Bed Hold Days per Stay (Column Q):</t>
    </r>
    <r>
      <rPr>
        <sz val="10"/>
        <rFont val="Arial"/>
        <family val="2"/>
      </rPr>
      <t xml:space="preserve"> Enter the average number of days a bed needs to be held when an individual is absent for this service.</t>
    </r>
    <r>
      <rPr>
        <b/>
        <sz val="10"/>
        <rFont val="Arial"/>
        <family val="2"/>
      </rPr>
      <t xml:space="preserve">
Implied Average Vacancy Rate (Column R):</t>
    </r>
    <r>
      <rPr>
        <sz val="10"/>
        <rFont val="Arial"/>
        <family val="2"/>
      </rPr>
      <t xml:space="preserve"> Automatically populates the implied average vacancy rate for this service.</t>
    </r>
  </si>
  <si>
    <t>7.</t>
  </si>
  <si>
    <t xml:space="preserve"> Admin &amp; Program Supp Costs</t>
  </si>
  <si>
    <r>
      <t xml:space="preserve">This worksheet allows providers to report costs for each of the major cost categories listed in Reference Rows A through G. Reference Row H (Total Expenditures) calculates automatically as a sum of Reference Rows A through G.
See below for information on allowable and non-allowable costs, and administrative, program support, and room and board costs. Data reported should reflect these definitions. 
</t>
    </r>
    <r>
      <rPr>
        <b/>
        <sz val="10"/>
        <rFont val="Arial"/>
        <family val="2"/>
      </rPr>
      <t xml:space="preserve">Salary and Wages - Direct and Clinical Staff, and Supervisors (Row A): </t>
    </r>
    <r>
      <rPr>
        <sz val="10"/>
        <rFont val="Arial"/>
        <family val="2"/>
      </rPr>
      <t>Report the salary and wage expense of employees directly involved in patient care and treatment. Do not include associated employee related taxes, fees, or benefits.</t>
    </r>
    <r>
      <rPr>
        <b/>
        <sz val="10"/>
        <rFont val="Arial"/>
        <family val="2"/>
      </rPr>
      <t xml:space="preserve">
Salary and Wages - Administrative and Support Staff (Row B): </t>
    </r>
    <r>
      <rPr>
        <sz val="10"/>
        <rFont val="Arial"/>
        <family val="2"/>
      </rPr>
      <t>Report the salary and wage expense for all other employees not considered direct and clinical staff. Do not include associated employee related taxes, fees, or benefits.</t>
    </r>
    <r>
      <rPr>
        <b/>
        <sz val="10"/>
        <rFont val="Arial"/>
        <family val="2"/>
      </rPr>
      <t xml:space="preserve">
Employee Related Employer Taxes and Fees (Row C):</t>
    </r>
    <r>
      <rPr>
        <sz val="10"/>
        <rFont val="Arial"/>
        <family val="2"/>
      </rPr>
      <t xml:space="preserve"> Report the employer portion of employee related taxes and fees expense associated with employees reported on Reference Rows A and B. These include FICA, FUTA, and SUI taxes.  Do not include any employee benefits expense.</t>
    </r>
    <r>
      <rPr>
        <b/>
        <sz val="10"/>
        <rFont val="Arial"/>
        <family val="2"/>
      </rPr>
      <t xml:space="preserve">
Employee Benefits (Row D):</t>
    </r>
    <r>
      <rPr>
        <sz val="10"/>
        <rFont val="Arial"/>
        <family val="2"/>
      </rPr>
      <t xml:space="preserve"> Report all other employee benefits expense, not already included on Reference Row C, for employees reported on Reference Rows A and B. This includes, but is not limited to, health insurance, retirement contributions, life and disability insurance, and employee assistance programs. Do not include any taxes or fees.</t>
    </r>
    <r>
      <rPr>
        <b/>
        <sz val="10"/>
        <rFont val="Arial"/>
        <family val="2"/>
      </rPr>
      <t xml:space="preserve">
Transportation Expenditures - For Direct Care Services (Row E):</t>
    </r>
    <r>
      <rPr>
        <sz val="10"/>
        <rFont val="Arial"/>
        <family val="2"/>
      </rPr>
      <t xml:space="preserve"> Report transportation expenses for providing direct care services. See </t>
    </r>
    <r>
      <rPr>
        <i/>
        <sz val="10"/>
        <rFont val="Arial"/>
        <family val="2"/>
      </rPr>
      <t>Transportation Costs</t>
    </r>
    <r>
      <rPr>
        <sz val="10"/>
        <rFont val="Arial"/>
        <family val="2"/>
      </rPr>
      <t xml:space="preserve"> section below for additional guidance. Do not include the salary and wage expense for direct care staff already included on Reference Row A. Additionally, exclude any transportation expense related to administrative or support staff.</t>
    </r>
    <r>
      <rPr>
        <b/>
        <sz val="10"/>
        <rFont val="Arial"/>
        <family val="2"/>
      </rPr>
      <t xml:space="preserve">
Provider Administration and Program Support Expenditures (Row F):</t>
    </r>
    <r>
      <rPr>
        <sz val="10"/>
        <rFont val="Arial"/>
        <family val="2"/>
      </rPr>
      <t xml:space="preserve"> Report all other expenses related to administering and supporting your entity. Do not include expenses already reported on Reference Rows A through D. </t>
    </r>
    <r>
      <rPr>
        <b/>
        <sz val="10"/>
        <rFont val="Arial"/>
        <family val="2"/>
      </rPr>
      <t xml:space="preserve">
Room and Board, and other Non-Allowable Medicaid Expenditures (Row G):</t>
    </r>
    <r>
      <rPr>
        <sz val="10"/>
        <rFont val="Arial"/>
        <family val="2"/>
      </rPr>
      <t xml:space="preserve"> Report all non-allowable Medicaid expenses incurred by your entity. See below sections for defining allowable vs. non-allowable expenses, including Room and Board.</t>
    </r>
  </si>
  <si>
    <r>
      <rPr>
        <b/>
        <u/>
        <sz val="10"/>
        <color rgb="FF0A4977"/>
        <rFont val="Arial"/>
        <family val="2"/>
      </rPr>
      <t xml:space="preserve">Allowable and Non-Allowable Costs
</t>
    </r>
    <r>
      <rPr>
        <sz val="10"/>
        <rFont val="Arial"/>
        <family val="2"/>
      </rPr>
      <t xml:space="preserve">
For purposes of this Survey, allowable costs based on federal Medicaid regulations are the reasonable costs necessary to provide services to individuals eligible for the approved federal Medicaid waivers. Determinations of allowable costs must be consistent with 2 CFR § 200, and in principle, the term “reasonable” relates to the prudent and cost-conscious buyer concept that purchasers of services will seek to economize and minimize costs whenever possible. The term “necessary” relates to the necessity of the service. To be “necessary”, it must be a required element for providing care to individuals as specified by the approved federal waivers.
The following are examples of non-allowable costs:
•	Room and board (including all client-related facility and facility maintenance costs, food, and personal expenses)
•	Other, e.g., bad debts, charitable contributions, fundraising costs, entertainment costs (including costs of alcoholic beverages), and Federal, state, or local sanctions or fines
</t>
    </r>
    <r>
      <rPr>
        <b/>
        <u/>
        <sz val="10"/>
        <color rgb="FF0A4977"/>
        <rFont val="Arial"/>
        <family val="2"/>
      </rPr>
      <t xml:space="preserve">Transportation Costs
</t>
    </r>
    <r>
      <rPr>
        <sz val="10"/>
        <rFont val="Arial"/>
        <family val="2"/>
      </rPr>
      <t xml:space="preserve">
Reference Rows E and F are designated for reporting transportation costs related to your entity. It is crucial to distinguish between expenses for direct care services and those that are administrative. Costs to be listed under Reference Row E include, but are not limited to, travel when a client is in the vehicle, round-trip travel to a client in a home or community-based setting, or fleet vehicles involved in direct care services. Travel time for staff training sessions, conferences, or other administrative area should be recorded under Reference Row F.</t>
    </r>
  </si>
  <si>
    <r>
      <rPr>
        <b/>
        <u/>
        <sz val="10"/>
        <color rgb="FF0A4977"/>
        <rFont val="Arial"/>
        <family val="2"/>
      </rPr>
      <t>Administrative Costs</t>
    </r>
    <r>
      <rPr>
        <sz val="10"/>
        <rFont val="Arial"/>
        <family val="2"/>
      </rPr>
      <t xml:space="preserve">
Expenses incurred by the provider entity necessary to support the provision of services but not directly related to providing services to individuals. These expenses exclude direct care transportation, wages and employee-related expenses for clinical care, and may include, but not be limited to:
•	Salaries and wages, and related employee benefits for employees or contractors that are not direct service workers or first- and second- line supervisors of direct service workers
•	Liability and other insurance
•	Licenses and taxes
•	Legal and audit fees
•	Accounting and payroll services
•	Billing and collection services
•	Bank service charges and fees
•	Information technology
•	Telephone and other communication expenses
•	Office and other supplies including postage
•	Accreditation expenses, dues, memberships, and subscriptions
•	Meeting and administrative travel related expenses
•	Training and employee development expenses, including related travel
•	Human resources, including background checks and other recruiting expenses
•	Community education
•	Marketing/advertising
•	Interest expense and financing fees
•	Facility and equipment expense for space not used to directly provide services to individuals, and related utilities
•	Vehicle and other transportation expenses not related to transporting individuals receiving services or transporting employees to provide services to individuals
•	Board of director-related expenses
•	Interpreter services</t>
    </r>
  </si>
  <si>
    <r>
      <rPr>
        <b/>
        <u/>
        <sz val="10"/>
        <color rgb="FF0A4977"/>
        <rFont val="Arial"/>
        <family val="2"/>
      </rPr>
      <t>Program Support Costs</t>
    </r>
    <r>
      <rPr>
        <sz val="10"/>
        <rFont val="Arial"/>
        <family val="2"/>
      </rPr>
      <t xml:space="preserve">
Supplies, materials and equipment necessary to support service delivery
</t>
    </r>
    <r>
      <rPr>
        <b/>
        <u/>
        <sz val="10"/>
        <color rgb="FF0A4977"/>
        <rFont val="Arial"/>
        <family val="2"/>
      </rPr>
      <t>Room and Board Costs</t>
    </r>
    <r>
      <rPr>
        <sz val="10"/>
        <rFont val="Arial"/>
        <family val="2"/>
      </rPr>
      <t xml:space="preserve">
Board means three meals a day or any other full nutritional regimen. Room means hotel or shelter type expenses including all property related costs such as rental or purchase of real estate and furnishings, maintenance, utilities, and related administrative services. </t>
    </r>
  </si>
  <si>
    <t>8.</t>
  </si>
  <si>
    <t>Survey Feedback</t>
  </si>
  <si>
    <t>This worksheet allows the provider to give general feedback regarding the Survey, as well as additional information pertaining to any of the individual worksheets.</t>
  </si>
  <si>
    <t>9.</t>
  </si>
  <si>
    <t>Scratchpad</t>
  </si>
  <si>
    <t>This worksheet is included for the reporting organization to use as a place for note taking or scratch calculations. Anything submitted on these tabs will not be used by OHIC for any reason. No other worksheets or formulas in the Survey rely on any cells from this worksheet.</t>
  </si>
  <si>
    <t>&lt;Enter Response&gt;</t>
  </si>
  <si>
    <t>Provider Information and Attestation</t>
  </si>
  <si>
    <t>KAC Notes</t>
  </si>
  <si>
    <t>&lt;--Formula to alert preparer if Section 1 isn't completed</t>
  </si>
  <si>
    <t>Drop-down:</t>
  </si>
  <si>
    <t>Yes_No_drop-down</t>
  </si>
  <si>
    <t>&lt;Select&gt;</t>
  </si>
  <si>
    <t>Yes</t>
  </si>
  <si>
    <t>No</t>
  </si>
  <si>
    <t>Instructions:</t>
  </si>
  <si>
    <t/>
  </si>
  <si>
    <t>Each applicable field contains instructions to assist the agency in completing this worksheet. Please read each field carefully and refer to the Instructions tab for additional guidance.</t>
  </si>
  <si>
    <t>Enter provider and contact information</t>
  </si>
  <si>
    <t>a.</t>
  </si>
  <si>
    <t>Provider Name</t>
  </si>
  <si>
    <t>b.</t>
  </si>
  <si>
    <t>Contact Name</t>
  </si>
  <si>
    <t>c.</t>
  </si>
  <si>
    <t>Contact Phone Number</t>
  </si>
  <si>
    <t>d.</t>
  </si>
  <si>
    <t>Contact E-mail Address</t>
  </si>
  <si>
    <t>e.</t>
  </si>
  <si>
    <t>Contact Mailing Address</t>
  </si>
  <si>
    <t>Types of Service</t>
  </si>
  <si>
    <t xml:space="preserve">2. </t>
  </si>
  <si>
    <t>What type of services does your agency provide? Check all that apply.</t>
  </si>
  <si>
    <t>Adult Day Care</t>
  </si>
  <si>
    <t>Home Health</t>
  </si>
  <si>
    <t>Community Health Workers</t>
  </si>
  <si>
    <t>Home Based Therapeutic Services (HBTS)</t>
  </si>
  <si>
    <t>First Connections</t>
  </si>
  <si>
    <t>f.</t>
  </si>
  <si>
    <t>Healthy Families America</t>
  </si>
  <si>
    <t>g.</t>
  </si>
  <si>
    <t>Mental Health Psychiatrics Rehabilitative Residencies (MHPRR)</t>
  </si>
  <si>
    <t>Provider Billing Identification</t>
  </si>
  <si>
    <t>3.</t>
  </si>
  <si>
    <t>Billing NPIs (for the organization)</t>
  </si>
  <si>
    <t>h.</t>
  </si>
  <si>
    <t>i.</t>
  </si>
  <si>
    <t>j.</t>
  </si>
  <si>
    <t>k.</t>
  </si>
  <si>
    <t>l.</t>
  </si>
  <si>
    <t>m.</t>
  </si>
  <si>
    <t>n.</t>
  </si>
  <si>
    <t>o.</t>
  </si>
  <si>
    <t>p.</t>
  </si>
  <si>
    <t>Attestation</t>
  </si>
  <si>
    <t>Please complete the below attestation sections that are in green.</t>
  </si>
  <si>
    <t>CERTIFICATION STATEMENT OF</t>
  </si>
  <si>
    <t>&lt;--Formula to alert preparer if provider name isn't completed</t>
  </si>
  <si>
    <t>to</t>
  </si>
  <si>
    <t>Name of Preparer</t>
  </si>
  <si>
    <t>Title</t>
  </si>
  <si>
    <t>Phone Number</t>
  </si>
  <si>
    <t>E-mail Address</t>
  </si>
  <si>
    <t>I hereby attest that the information submitted in the report herein is current, complete, accurate, and in compliance with 2 CFR Part 200 to the best of my knowledge. Failure to attest (as indicated by the completed section below) will result in non-acceptance by Rhode Island Office of the Health Insurance Commissioner.</t>
  </si>
  <si>
    <t xml:space="preserve">&lt;--Formula to alert preparer to sign attest </t>
  </si>
  <si>
    <t>Name and Date</t>
  </si>
  <si>
    <t>This tab does not need to be completed based on your answer to Question #1 on Worksheet 1.</t>
  </si>
  <si>
    <t>FTE and Hourly Wage Information for Clinical/Direct Care Staff</t>
  </si>
  <si>
    <t>Columns (A) and (C) – Enter the number of Full Time Equivalents (FTEs) for each provider type or position. Please refer to the Instructions tab for determining and reporting FTEs.</t>
  </si>
  <si>
    <t>Each applicable field contains instructions to assist the organization in completing this worksheet. Please read each field carefully and refer to the Instructions tab for additional guidance.</t>
  </si>
  <si>
    <t xml:space="preserve">Columns (B) and (D) – Enter the average hourly wage for the regular employees, and the average hourly rate for contracted employees. The average hourly wage or rate is the total wages paid for all employees divided by the number of hours paid. Note that for purposes of this calculation, wages paid should exclude non-wage based bonuses and incremental increases to wages attributable to overtime, on-call, and shift differential hours. </t>
  </si>
  <si>
    <t>What is your full-time regular non-contracted employee turnover rate for the reporting period?</t>
  </si>
  <si>
    <t>Direct Care Workers</t>
  </si>
  <si>
    <t>Number of workers that separated from your organization during the reporting period</t>
  </si>
  <si>
    <t>Average number of workers during the reporting period</t>
  </si>
  <si>
    <t>Turnover rate</t>
  </si>
  <si>
    <t>Note: The turnover rate is calculated as the number of employees that separated from your organization during the reporting period, divided by your organization's average number of employees during the reporting period. This is expressed as a percent.</t>
  </si>
  <si>
    <t>Each applicable field contains instructions to assist the agency in completing this worksheet. Please read each field carefully and refer to the Instructions tab for additional guidance. All non-supervisory staff members should be considered on this worksheet.</t>
  </si>
  <si>
    <t>Non-Supervisory Direct Care and Clinical Staff</t>
  </si>
  <si>
    <t>Provider Groups</t>
  </si>
  <si>
    <t>Number of Filled Full Time Equivalents (FTEs)</t>
  </si>
  <si>
    <t>Average Hourly Wage</t>
  </si>
  <si>
    <t>Average Hourly Rate</t>
  </si>
  <si>
    <t>Total Number of Filled FTEs Employed at the Organization</t>
  </si>
  <si>
    <t>Total Number of FTEs Vacant at the Organization</t>
  </si>
  <si>
    <t>(A)</t>
  </si>
  <si>
    <t>(B)</t>
  </si>
  <si>
    <t>(C)</t>
  </si>
  <si>
    <t>(D)</t>
  </si>
  <si>
    <t>(E)=(A)+(C)</t>
  </si>
  <si>
    <t>(F)</t>
  </si>
  <si>
    <t>Less Than Bachelor's</t>
  </si>
  <si>
    <t>Bachelor's Level</t>
  </si>
  <si>
    <t>Master's Licensed (LCSW, LMFT, LMHC)</t>
  </si>
  <si>
    <t>Other Master's Social Worker</t>
  </si>
  <si>
    <t>LCDP</t>
  </si>
  <si>
    <t>Medical Assistant</t>
  </si>
  <si>
    <t>CNA</t>
  </si>
  <si>
    <t>Homemaker</t>
  </si>
  <si>
    <t>Licensed Nurse (LPN, LVN)</t>
  </si>
  <si>
    <t>Registered Nurse</t>
  </si>
  <si>
    <t>Advanced Practice Professional</t>
  </si>
  <si>
    <t>Pharmacist</t>
  </si>
  <si>
    <t>Physician</t>
  </si>
  <si>
    <t>Psychiatrist</t>
  </si>
  <si>
    <t>Registered Dietician</t>
  </si>
  <si>
    <t>Speech Pathologist</t>
  </si>
  <si>
    <t>Occupational Therapist</t>
  </si>
  <si>
    <t>Physical Therapist</t>
  </si>
  <si>
    <t>Psychologist</t>
  </si>
  <si>
    <t>Other (please describe)</t>
  </si>
  <si>
    <t>FTE and Hourly Wage Information for Supervisory Staff</t>
  </si>
  <si>
    <t>Each applicable field contains instructions to assist the agency in completing this worksheet. Please read each field carefully and refer to the Instructions tab for additional guidance. Only report supervisory staff information on this worksheet. If supervisory staff cannot be identified, report all FTE and wage/rate information on worksheet 2. Direct Care Staff.</t>
  </si>
  <si>
    <t>Supervisory Staff</t>
  </si>
  <si>
    <t xml:space="preserve">Note: The amounts entered below should have been excluded from the average hourly wage/rate reported on tabs 2 and 3. </t>
  </si>
  <si>
    <t>Please enter the average standard work week length in hours for full-time non-contracted employees in addition to the following table inputs.</t>
  </si>
  <si>
    <t>Column (A) – List the average percent of total hours during the reporting period that were paid as overtime hours.</t>
  </si>
  <si>
    <t>Column (B) – List the average increase in wages attributable to on-call time, expressed on a weekly basis, paid to each provider group during the reporting period.</t>
  </si>
  <si>
    <t>Column (C) – List the average increase in wages attributable to shift differential time, expressed on a hourly basis, paid to each provider group during the reporting period.</t>
  </si>
  <si>
    <t>What is your standard work week for full-time regular non-contracted employees
(40 hours, 37 hours, 35 hours, etc.)?</t>
  </si>
  <si>
    <t>Column (D) – List the average amount of non-wage based compensation paid to each provider group during the reporting period. Do not include overtime or any amounts already included in columns B and C. Do include any non-wage lump-sum bonuses paid.</t>
  </si>
  <si>
    <t>Please complete this section only if one or more of the columns apply to your organization.</t>
  </si>
  <si>
    <t xml:space="preserve">Each applicable field contains instructions to assist the organization in completing this worksheet. Please read each field carefully and refer to the Instructions tab for additional guidance. </t>
  </si>
  <si>
    <t>drop-down:</t>
  </si>
  <si>
    <t>Std_Week</t>
  </si>
  <si>
    <t>More than 40</t>
  </si>
  <si>
    <t>Less than 35</t>
  </si>
  <si>
    <t>Non-Contracted Full-Time Equivalents</t>
  </si>
  <si>
    <t>Percentage of Total Hours Attributable to Overtime</t>
  </si>
  <si>
    <t>Average Incremental Weekly Amount for On-Call Time Per Employee</t>
  </si>
  <si>
    <t>Average Incremental Hourly Amount for Shift Differential Time Per Employee</t>
  </si>
  <si>
    <t>Annual Amount of Other Non-Wage Based Compensation Per Employee</t>
  </si>
  <si>
    <t>Training and PTO Information - Non-Contracted Employees Only</t>
  </si>
  <si>
    <t>If the assumption matches your experience, you may leave the entry blank. If the assumption does not align with your experience, select the best alternate answer from the applicable drop-down. If the value is unknown, select "Unknown" as your alternate answer.</t>
  </si>
  <si>
    <t>Please include answers only for the highlighted provider groups below, which represents staffing data was entered on worksheet 2. Direct Care Staff and 3. Supervisors for non-contracted employees.</t>
  </si>
  <si>
    <t>Training Information</t>
  </si>
  <si>
    <t>PTO Information</t>
  </si>
  <si>
    <t>Estimated Average Training Hours per Full-Time Employee*</t>
  </si>
  <si>
    <t>Alternate Training Hours per Full-Time Employee*</t>
  </si>
  <si>
    <t>Estimated Average Onboarding/Training Hours Full-Time Employee**</t>
  </si>
  <si>
    <t>Alternate Onboarding/Training Hours per Full-Time Employee**</t>
  </si>
  <si>
    <t>Estimated Combined Paid Holiday and PTO Hours Per Full-Time Employee</t>
  </si>
  <si>
    <t>Alternate Combined PTO and Holiday Hours per Full-Time Employee</t>
  </si>
  <si>
    <t>(E)</t>
  </si>
  <si>
    <t>Unknown</t>
  </si>
  <si>
    <t>Hours_280</t>
  </si>
  <si>
    <t>Less than 220 hours</t>
  </si>
  <si>
    <t>220 to 240 hours</t>
  </si>
  <si>
    <t>240 to 260 hours</t>
  </si>
  <si>
    <t>260 to 280 hours</t>
  </si>
  <si>
    <t>280 to 300 hours</t>
  </si>
  <si>
    <t>300 to 320 hours</t>
  </si>
  <si>
    <t>320 to 340 hours</t>
  </si>
  <si>
    <t>More than 340 hours</t>
  </si>
  <si>
    <t>Hours_200</t>
  </si>
  <si>
    <t>Less than 140 hours</t>
  </si>
  <si>
    <t>140 to 160 hours</t>
  </si>
  <si>
    <t>160 to 180 hours</t>
  </si>
  <si>
    <t>180 to 200 hours</t>
  </si>
  <si>
    <t>200 to 220 hours</t>
  </si>
  <si>
    <t>More than 260 hours</t>
  </si>
  <si>
    <t>Hours 120</t>
  </si>
  <si>
    <t>Less than 60 hours</t>
  </si>
  <si>
    <t>60 to 80 hours</t>
  </si>
  <si>
    <t>80 to 100 hours</t>
  </si>
  <si>
    <t>100 to 120 hours</t>
  </si>
  <si>
    <t>120 to 140 hours</t>
  </si>
  <si>
    <t>More than 180 hours</t>
  </si>
  <si>
    <t>Hours_40</t>
  </si>
  <si>
    <t>* Excluding any incremental training requirements solely attributable to evidence-based practices.</t>
  </si>
  <si>
    <t>** Excluding annual training and conference hours.</t>
  </si>
  <si>
    <t>Non-Team-Based Service-Specific Assumptions</t>
  </si>
  <si>
    <t>Each applicable field contains instructions to assist the agency in completing this section. Please read each field carefully and refer to the Instructions tab for additional guidance. Please note that team-based services are excluded from this data collection as they are provided by more than one person. Only provide information for services your agency provides. If a service is listed and your agency does not provide that service, please disregard that line item and leave entries at the default selection.</t>
  </si>
  <si>
    <r>
      <t xml:space="preserve">For each HCPCS code, consider our Assumed Direct Minutes (Reference Column H) and Assumed Indirect Minutes (Reference Column J) utilized for determining Comparison Rates. See </t>
    </r>
    <r>
      <rPr>
        <i/>
        <sz val="10"/>
        <color rgb="FF0070C0"/>
        <rFont val="Arial"/>
        <family val="2"/>
      </rPr>
      <t>Instructions</t>
    </r>
    <r>
      <rPr>
        <sz val="10"/>
        <color rgb="FF0070C0"/>
        <rFont val="Arial"/>
        <family val="2"/>
      </rPr>
      <t xml:space="preserve"> tab for detailed descriptions for each Reference Column.</t>
    </r>
  </si>
  <si>
    <t xml:space="preserve">If assumptions do not align with your experience, please use the drop-down to select the best comment regarding your organization's experience when compared to the pre-populated assumptions. See below for guidance regarding each selection within the drop-down. Select "Reasonable" or leave the entry as "&lt;Select&gt;" if the assumptions match your experience.
1. Significantly Understated: The service takes over 25% more time to complete than the pre-populated assumption
2. Understated: The service takes between 10% and 25% more time to complete than the pre-populated assumption
3. Reasonable: Assumed minutes are within 10% of your experience
4. Overstated: The service takes between 10% and 25% less time to complete than the pre-populated assumption
5. Significantly Overstated: The service takes more than 25% less time to complete than the pre-populated assumption
 If all of the assumptions are in line with your experience or if you don't provide the service, you may leave this section blank. </t>
  </si>
  <si>
    <t>See below for guidance on selecting an alternate value in columns (G) and (I) to the pre-populated assumptions. Select "Reasonable" or leave the entry as "&lt;Select&gt;" if the assumptions match your experience.
1. Significantly Understated: The service takes over 25% more time to complete than the pre-populated assumption
2. Understated: The service takes between 10% and 25% more time to complete than the pre-populated assumption
3. Reasonable: Assumed minutes are within 10% of your experience
4. Overstated: The service takes between 10% and 25% less time to complete than the pre-populated assumption
5. Significantly Overstated: The service takes more than 25% less time to complete than the pre-populated assumption</t>
  </si>
  <si>
    <t>For providers administering Opioid Treatment Program (OTP) services and utilizing HCPCS code H0020, please complete the below table. Report the services currently billed under code H0020 within your brick-and-mortar locations, the amount of direct and indirect time associated with each service, and the most commonly billed provider type. Do not include services already reported on in the previous two sections.</t>
  </si>
  <si>
    <t>Index</t>
  </si>
  <si>
    <t>HCPCS</t>
  </si>
  <si>
    <t>Group Category</t>
  </si>
  <si>
    <t>Service Description</t>
  </si>
  <si>
    <t>Reporting Units</t>
  </si>
  <si>
    <t>Assumed Direct Minutes</t>
  </si>
  <si>
    <t>Alternate Direct Minutes</t>
  </si>
  <si>
    <t>Assumed Indirect Minutes</t>
  </si>
  <si>
    <t>Alternate Indirect Minutes</t>
  </si>
  <si>
    <t>Transportation Needed?</t>
  </si>
  <si>
    <t>Most Common Provider for Each Service Category</t>
  </si>
  <si>
    <t>If your organization is not an OTP, please disregard this section.</t>
  </si>
  <si>
    <t>(G)</t>
  </si>
  <si>
    <t>(H)</t>
  </si>
  <si>
    <t>(I)</t>
  </si>
  <si>
    <t>(J)</t>
  </si>
  <si>
    <t>(K)</t>
  </si>
  <si>
    <t>Home Based Therapeutic Services</t>
  </si>
  <si>
    <t>H0046</t>
  </si>
  <si>
    <t>Home Based Therapeutic Providers</t>
  </si>
  <si>
    <t>Lead Therapy</t>
  </si>
  <si>
    <t>30 Minutes</t>
  </si>
  <si>
    <t>H0046 HO</t>
  </si>
  <si>
    <t>Clinical Supervision – Master Level Clinician</t>
  </si>
  <si>
    <t>Dir_Indir_Time</t>
  </si>
  <si>
    <t>Significantly Understated</t>
  </si>
  <si>
    <t>Understated</t>
  </si>
  <si>
    <t>Reasonable</t>
  </si>
  <si>
    <t>Overstated</t>
  </si>
  <si>
    <t>Significantly Overstated</t>
  </si>
  <si>
    <t>H0046 HP</t>
  </si>
  <si>
    <t>Clinical Supervision – Doctoral Level Clinician</t>
  </si>
  <si>
    <t>Prov_Group</t>
  </si>
  <si>
    <t>H2014</t>
  </si>
  <si>
    <t>Specialized Treatment Consultation – Occupational Therapist</t>
  </si>
  <si>
    <t>Specialized Treatment Consultation – Physical Therapist</t>
  </si>
  <si>
    <t>Specialized Treatment Consultation – Speech and Language Therapist</t>
  </si>
  <si>
    <t>H2014 HO</t>
  </si>
  <si>
    <t>Treatment Consultation – Master Level Therapist</t>
  </si>
  <si>
    <t>H2014 HP</t>
  </si>
  <si>
    <t>Treatment Consultation – Doctoral Level Therapist</t>
  </si>
  <si>
    <t>S9445</t>
  </si>
  <si>
    <t>Child Specific Orientation</t>
  </si>
  <si>
    <t>T1013</t>
  </si>
  <si>
    <t>Interpretation</t>
  </si>
  <si>
    <t>15 Minutes</t>
  </si>
  <si>
    <t>T1016</t>
  </si>
  <si>
    <t>Treatment Coordination</t>
  </si>
  <si>
    <t>T1024 TG</t>
  </si>
  <si>
    <t>Home Based – Specialized Treatment</t>
  </si>
  <si>
    <t>T1024 TF</t>
  </si>
  <si>
    <t>Home Based – Treatment Support</t>
  </si>
  <si>
    <t>G0156</t>
  </si>
  <si>
    <t>Home Health Providers</t>
  </si>
  <si>
    <t>Home health aide</t>
  </si>
  <si>
    <t>X0043</t>
  </si>
  <si>
    <t>Home health nursing and therapy visits</t>
  </si>
  <si>
    <t>Encounter</t>
  </si>
  <si>
    <t>Case management - established patient</t>
  </si>
  <si>
    <t>Community Health Workers Providers</t>
  </si>
  <si>
    <t>T1016 U3</t>
  </si>
  <si>
    <t>Case management - new patient</t>
  </si>
  <si>
    <t>T1016 HQ</t>
  </si>
  <si>
    <t>Case management - group setting</t>
  </si>
  <si>
    <t>H1000</t>
  </si>
  <si>
    <t>First Connections Providers</t>
  </si>
  <si>
    <t>Pre-Natal Intake</t>
  </si>
  <si>
    <t>Pre-Natal Follow-up Paraprofessional</t>
  </si>
  <si>
    <t>99502 AJ</t>
  </si>
  <si>
    <t>Pre-Natal Follow-up LICSW</t>
  </si>
  <si>
    <t>99502 TX</t>
  </si>
  <si>
    <t>Pre-Natal Follow-up Nurse</t>
  </si>
  <si>
    <t>Post-Natal Intake</t>
  </si>
  <si>
    <t>99502 HA</t>
  </si>
  <si>
    <t>Post-Natal Follow-up Paraprofessional</t>
  </si>
  <si>
    <t>99502 AJ HA</t>
  </si>
  <si>
    <t>Post-Natal Follow-up LICSW</t>
  </si>
  <si>
    <t>99502 TD HA</t>
  </si>
  <si>
    <t>Post-Natal Follow-up Nurse</t>
  </si>
  <si>
    <t>H1000 HD</t>
  </si>
  <si>
    <t>Healthy Families America Providers</t>
  </si>
  <si>
    <t>99501 HD</t>
  </si>
  <si>
    <t>99600 HD</t>
  </si>
  <si>
    <t>Pre-Natal Follow-up</t>
  </si>
  <si>
    <t>99600 HD U4</t>
  </si>
  <si>
    <t>Post-Natal Follow-up</t>
  </si>
  <si>
    <t>Adult Day Care Instructions:</t>
  </si>
  <si>
    <t>Each applicable field contains instructions to assist the agency in completing this section. Please read each field carefully and refer to the Instructions tab for additional guidance. Only provide information if your agency provides adult day care services; otherwise, please disregard this section and leave entries at the default selection.</t>
  </si>
  <si>
    <t>Average Oversight Span of Control</t>
  </si>
  <si>
    <t>Average Daily Staffing Ratio</t>
  </si>
  <si>
    <t>Supervisor</t>
  </si>
  <si>
    <t>Nursing Staff</t>
  </si>
  <si>
    <t>Therapist</t>
  </si>
  <si>
    <t>Most Common Provider That Renders Direct Caregiver Services</t>
  </si>
  <si>
    <t>S5102</t>
  </si>
  <si>
    <t>Basic Level - Half Day</t>
  </si>
  <si>
    <t>Per Diem</t>
  </si>
  <si>
    <t>S5102 U2</t>
  </si>
  <si>
    <t>Basic Level - Full Day</t>
  </si>
  <si>
    <t>S5102 U1</t>
  </si>
  <si>
    <t>Enhanced Level - Half Day</t>
  </si>
  <si>
    <t>S5102 U1 U2</t>
  </si>
  <si>
    <t>Enhanced Level - Full Day</t>
  </si>
  <si>
    <t>Each applicable field contains instructions to assist the agency in completing this section. Please read each field carefully and refer to the Instructions tab for additional guidance. Please note this input table is for team-based Mental Health Psychiatric Restorative Residence (MHPRR) services. Only provide information for MHPRR services that your agency provides. If your agency does not provide a MHPRR level of service, please disregard that line item and leave entries at the default selection.
Note: Columns F through K are to be reported by Provider Group while columns M through Q are to be reported by service.</t>
  </si>
  <si>
    <t>Number of Employees for Weekday Shifts</t>
  </si>
  <si>
    <t>Number of Employees for Weekend Shifts</t>
  </si>
  <si>
    <t>Occupancy Information</t>
  </si>
  <si>
    <t>First Shift
(F)</t>
  </si>
  <si>
    <t>Second Shift
(G)</t>
  </si>
  <si>
    <t>Third Shift
(H)</t>
  </si>
  <si>
    <t>First Shift
(I)</t>
  </si>
  <si>
    <t>Second Shift
(J)</t>
  </si>
  <si>
    <t>Third Shift
(K)</t>
  </si>
  <si>
    <t>Implied Annual FTEs
(L)</t>
  </si>
  <si>
    <t>Bed Capacity
(M)</t>
  </si>
  <si>
    <t>Average Number of Beds Occupied per Day
(N)</t>
  </si>
  <si>
    <t>Average Length of Stay (in days)
(O)</t>
  </si>
  <si>
    <t>Average Number of Days Between Discharge and Admission
(P)</t>
  </si>
  <si>
    <t>Average Number of "Bed Hold" Days per Stay
(Q)</t>
  </si>
  <si>
    <t>Implied Average Vacancy Rate
(R)</t>
  </si>
  <si>
    <t>Mental Health Psychiatric Rehabilitative Residences (MHPRR)</t>
  </si>
  <si>
    <t>H0019 U1</t>
  </si>
  <si>
    <t>MHPRR</t>
  </si>
  <si>
    <t>On-Site Supportive Psychiatric Rehabilitative Apartments</t>
  </si>
  <si>
    <t>H0019 U3</t>
  </si>
  <si>
    <t>Supportive Mental Health Psychiatric Rehabilitative Residence Apartments</t>
  </si>
  <si>
    <t>H0019 U4</t>
  </si>
  <si>
    <t>Basic Mental Health Psychiatric Rehabilitative Residence</t>
  </si>
  <si>
    <t>H0019 U5</t>
  </si>
  <si>
    <t>Specialized Mental Health Psychiatric Rehabilitative Residence</t>
  </si>
  <si>
    <t>H0019 U6</t>
  </si>
  <si>
    <t>Enhanced Mental Health Psychiatric Rehabilitative Residence</t>
  </si>
  <si>
    <t>Administrative &amp; Program Support Costs</t>
  </si>
  <si>
    <t>All payor sources should be included when recording costs and all costs should be assigned to a single category.</t>
  </si>
  <si>
    <t>Each applicable field contains instructions to assist your organization in completing this worksheet. Please read each field carefully and refer to the Instructions tab for additional guidance.</t>
  </si>
  <si>
    <t>Cost Category</t>
  </si>
  <si>
    <t>Total Organizational Expenses</t>
  </si>
  <si>
    <t>A.</t>
  </si>
  <si>
    <t>Salary and Wages - Direct and Clinical Staff, and Supervisors</t>
  </si>
  <si>
    <t>B.</t>
  </si>
  <si>
    <t>Salary and Wages - Administrative and Support Staff</t>
  </si>
  <si>
    <t>C.</t>
  </si>
  <si>
    <t>Employee Related Employer Taxes and Fees (such as FICA, FUTA, and SUI taxes)</t>
  </si>
  <si>
    <t>D.</t>
  </si>
  <si>
    <t>Employee Benefits (such as health insurance and retirement contributions)</t>
  </si>
  <si>
    <t>E.</t>
  </si>
  <si>
    <t>Transportation Expenditures (for direct care services excluding associated direct care staff wages already included on line A.)</t>
  </si>
  <si>
    <t>F.</t>
  </si>
  <si>
    <t>Provider Administration and Program Support Expenditures (including administrative transportation, but excluding personnel costs)</t>
  </si>
  <si>
    <t>G.</t>
  </si>
  <si>
    <t>Room and Board and other Non-Allowable Medicaid Expenditures</t>
  </si>
  <si>
    <t>H.</t>
  </si>
  <si>
    <t>Total Expenditures (Sum of A through G)</t>
  </si>
  <si>
    <t>&lt;Enter Notes&gt;</t>
  </si>
  <si>
    <t>This tab is for optional use and designated for overall feedback of the survey and notes on the listed tabs below.</t>
  </si>
  <si>
    <t xml:space="preserve"> Information and Attestation</t>
  </si>
  <si>
    <t>2.</t>
  </si>
  <si>
    <t xml:space="preserve"> Direct Care Staff</t>
  </si>
  <si>
    <t>Supervisors</t>
  </si>
  <si>
    <t xml:space="preserve"> Additional Compensation</t>
  </si>
  <si>
    <t xml:space="preserve"> Training and PTO</t>
  </si>
  <si>
    <t>MHPRR Assumptions</t>
  </si>
  <si>
    <t xml:space="preserve"> Survey Feedback</t>
  </si>
  <si>
    <t xml:space="preserve"> Scratchpad</t>
  </si>
  <si>
    <t>This tab does not have any impact on the other tabs of the survey. It is meant only for notetaking and internal calculations.</t>
  </si>
  <si>
    <t>Limitations and Qualifications</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</si>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</sst>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409]mmmm\ d\,\ yyyy;@"/>
    <numFmt numFmtId="165" formatCode="0.0%\ ;\(0.0%\)"/>
    <numFmt numFmtId="166" formatCode="#,##0.00_);\(#,##0.00\);\-??_)"/>
    <numFmt numFmtId="167" formatCode="&quot;$&quot;\ #,##0.00_);&quot;$&quot;\ \(#,##0.00\)"/>
    <numFmt numFmtId="168" formatCode="_(* #,##0_);_(* \(#,##0\);_(* &quot;-&quot;??_);_(@_)"/>
    <numFmt numFmtId="169" formatCode="#,##0_);\(#,##0\);\-??_)"/>
    <numFmt numFmtId="170" formatCode="&quot;$&quot;\ #,##0_);&quot;$&quot;\ \(#,##0\)"/>
  </numFmts>
  <fonts count="46">
    <font>
      <sz val="10"/>
      <name val="Arial"/>
      <family val="2"/>
    </font>
    <font>
      <sz val="10"/>
      <color theme="1"/>
      <name val="Arial"/>
      <family val="2"/>
    </font>
    <font>
      <sz val="10"/>
      <color theme="1"/>
      <name val="Arial"/>
      <family val="2"/>
    </font>
    <font>
      <b/>
      <sz val="10"/>
      <color theme="0"/>
      <name val="Arial"/>
      <family val="2"/>
    </font>
    <font>
      <sz val="10"/>
      <color rgb="FFFF0000"/>
      <name val="Arial"/>
      <family val="2"/>
    </font>
    <font>
      <b/>
      <sz val="10"/>
      <color theme="1"/>
      <name val="Arial"/>
      <family val="2"/>
    </font>
    <font>
      <sz val="10"/>
      <name val="Arial"/>
      <family val="2"/>
    </font>
    <font>
      <sz val="11"/>
      <color theme="1"/>
      <name val="Aptos Narrow"/>
      <family val="2"/>
      <scheme val="minor"/>
    </font>
    <font>
      <sz val="11"/>
      <color theme="1"/>
      <name val="Arial"/>
      <family val="2"/>
    </font>
    <font>
      <b/>
      <sz val="10"/>
      <name val="Arial"/>
      <family val="2"/>
    </font>
    <font>
      <sz val="10"/>
      <color rgb="FF0070C0"/>
      <name val="Arial"/>
      <family val="2"/>
    </font>
    <font>
      <i/>
      <sz val="10"/>
      <color theme="1"/>
      <name val="Arial"/>
      <family val="2"/>
    </font>
    <font>
      <b/>
      <sz val="10"/>
      <color rgb="FFFF0000"/>
      <name val="Arial"/>
      <family val="2"/>
    </font>
    <font>
      <u/>
      <sz val="10"/>
      <color theme="10"/>
      <name val="Arial"/>
      <family val="2"/>
    </font>
    <font>
      <b/>
      <sz val="12"/>
      <color rgb="FFFFFFFF"/>
      <name val="Arial"/>
      <family val="2"/>
    </font>
    <font>
      <sz val="12"/>
      <color rgb="FFFF0000"/>
      <name val="Arial"/>
      <family val="2"/>
    </font>
    <font>
      <b/>
      <i/>
      <u/>
      <sz val="10"/>
      <color theme="1"/>
      <name val="Arial"/>
      <family val="2"/>
    </font>
    <font>
      <b/>
      <u/>
      <sz val="10"/>
      <name val="Arial"/>
      <family val="2"/>
    </font>
    <font>
      <b/>
      <sz val="26"/>
      <color rgb="FFFF0000"/>
      <name val="Arial"/>
      <family val="2"/>
    </font>
    <font>
      <b/>
      <u/>
      <sz val="10"/>
      <color theme="10"/>
      <name val="Arial"/>
      <family val="2"/>
    </font>
    <font>
      <b/>
      <u/>
      <sz val="10"/>
      <color rgb="FF0A4977"/>
      <name val="Arial"/>
      <family val="2"/>
    </font>
    <font>
      <i/>
      <sz val="10"/>
      <name val="Arial"/>
      <family val="2"/>
    </font>
    <font>
      <u/>
      <sz val="10"/>
      <name val="Arial"/>
      <family val="2"/>
    </font>
    <font>
      <sz val="11"/>
      <name val="Arial"/>
      <family val="2"/>
    </font>
    <font>
      <b/>
      <i/>
      <sz val="10"/>
      <name val="Arial"/>
      <family val="2"/>
    </font>
    <font>
      <b/>
      <i/>
      <sz val="10"/>
      <color rgb="FF000000"/>
      <name val="Arial"/>
      <family val="2"/>
    </font>
    <font>
      <sz val="10"/>
      <color rgb="FF000000"/>
      <name val="Arial"/>
      <family val="2"/>
    </font>
    <font>
      <b/>
      <sz val="12"/>
      <color rgb="FFFF0000"/>
      <name val="Arial"/>
      <family val="2"/>
    </font>
    <font>
      <b/>
      <sz val="10"/>
      <color rgb="FF000000"/>
      <name val="Arial"/>
      <family val="2"/>
    </font>
    <font>
      <b/>
      <i/>
      <sz val="10"/>
      <color theme="1"/>
      <name val="Arial"/>
      <family val="2"/>
    </font>
    <font>
      <i/>
      <sz val="10"/>
      <color rgb="FFFF0000"/>
      <name val="Arial"/>
      <family val="2"/>
    </font>
    <font>
      <sz val="12"/>
      <color theme="1"/>
      <name val="Arial"/>
      <family val="2"/>
    </font>
    <font>
      <b/>
      <sz val="12"/>
      <color theme="0"/>
      <name val="Arial"/>
      <family val="2"/>
    </font>
    <font>
      <sz val="12"/>
      <color theme="0"/>
      <name val="Arial"/>
      <family val="2"/>
    </font>
    <font>
      <b/>
      <sz val="14"/>
      <color rgb="FFFF0000"/>
      <name val="Arial"/>
      <family val="2"/>
    </font>
    <font>
      <i/>
      <sz val="12"/>
      <color theme="1"/>
      <name val="Arial"/>
      <family val="2"/>
    </font>
    <font>
      <b/>
      <sz val="12"/>
      <name val="Arial"/>
      <family val="2"/>
    </font>
    <font>
      <i/>
      <sz val="10"/>
      <color rgb="FF0070C0"/>
      <name val="Arial"/>
      <family val="2"/>
    </font>
    <font>
      <i/>
      <sz val="10"/>
      <color rgb="FF000000"/>
      <name val="Arial"/>
      <family val="2"/>
    </font>
    <font>
      <sz val="12"/>
      <name val="Arial"/>
      <family val="2"/>
    </font>
    <font>
      <i/>
      <sz val="10"/>
      <color theme="0" tint="-0.249977111117893"/>
      <name val="Arial"/>
      <family val="2"/>
    </font>
    <font>
      <sz val="11"/>
      <color rgb="FFFF0000"/>
      <name val="Aptos Narrow"/>
      <family val="2"/>
      <scheme val="minor"/>
    </font>
    <font>
      <sz val="9"/>
      <color theme="1"/>
      <name val="Arial"/>
      <family val="2"/>
    </font>
    <font>
      <sz val="10"/>
      <color theme="1"/>
      <name val="Times New Roman"/>
      <family val="2"/>
    </font>
    <font>
      <b/>
      <sz val="11"/>
      <color theme="1"/>
      <name val="Aptos Narrow"/>
      <family val="2"/>
      <scheme val="minor"/>
    </font>
    <font>
      <b/>
      <sz val="24"/>
      <color rgb="FFFF0000"/>
      <name val="Arial"/>
      <family val="2"/>
    </font>
  </fonts>
  <fills count="18">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E8E9E9"/>
        <bgColor indexed="64"/>
      </patternFill>
    </fill>
    <fill>
      <patternFill patternType="solid">
        <fgColor rgb="FF0A4977"/>
        <bgColor indexed="64"/>
      </patternFill>
    </fill>
    <fill>
      <patternFill patternType="solid">
        <fgColor theme="2"/>
        <bgColor indexed="64"/>
      </patternFill>
    </fill>
    <fill>
      <patternFill patternType="solid">
        <fgColor rgb="FFE8EAEA"/>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C6C9CA"/>
        <bgColor indexed="64"/>
      </patternFill>
    </fill>
    <fill>
      <patternFill patternType="solid">
        <fgColor rgb="FFC5D9F1"/>
        <bgColor indexed="64"/>
      </patternFill>
    </fill>
    <fill>
      <patternFill patternType="solid">
        <fgColor theme="4" tint="-0.499984740745262"/>
        <bgColor indexed="64"/>
      </patternFill>
    </fill>
    <fill>
      <patternFill patternType="solid">
        <fgColor theme="0" tint="-0.499984740745262"/>
        <bgColor indexed="64"/>
      </patternFill>
    </fill>
    <fill>
      <patternFill patternType="solid">
        <fgColor rgb="FFCBD6EF"/>
        <bgColor indexed="64"/>
      </patternFill>
    </fill>
    <fill>
      <patternFill patternType="solid">
        <fgColor rgb="FFE7ECF7"/>
        <bgColor indexed="64"/>
      </patternFill>
    </fill>
    <fill>
      <patternFill patternType="solid">
        <fgColor theme="2" tint="-9.9978637043366805E-2"/>
        <bgColor indexed="64"/>
      </patternFill>
    </fill>
    <fill>
      <patternFill patternType="solid">
        <fgColor theme="0" tint="-4.9989318521683403E-2"/>
        <bgColor indexed="64"/>
      </patternFill>
    </fill>
  </fills>
  <borders count="6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medium">
        <color indexed="64"/>
      </right>
      <top style="thin">
        <color theme="1" tint="0.499984740745262"/>
      </top>
      <bottom style="thin">
        <color theme="1" tint="0.499984740745262"/>
      </bottom>
      <diagonal/>
    </border>
    <border>
      <left/>
      <right style="medium">
        <color indexed="64"/>
      </right>
      <top style="thin">
        <color theme="1" tint="0.499984740745262"/>
      </top>
      <bottom/>
      <diagonal/>
    </border>
    <border>
      <left style="thin">
        <color indexed="64"/>
      </left>
      <right style="medium">
        <color indexed="64"/>
      </right>
      <top style="thin">
        <color theme="1" tint="0.499984740745262"/>
      </top>
      <bottom style="thin">
        <color theme="1" tint="0.499984740745262"/>
      </bottom>
      <diagonal/>
    </border>
    <border>
      <left style="thin">
        <color indexed="64"/>
      </left>
      <right style="medium">
        <color indexed="64"/>
      </right>
      <top style="thin">
        <color theme="1" tint="0.499984740745262"/>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rgb="FFFFFFFF"/>
      </left>
      <right style="medium">
        <color rgb="FFFFFFFF"/>
      </right>
      <top style="thick">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theme="2" tint="-0.499984740745262"/>
      </bottom>
      <diagonal/>
    </border>
    <border>
      <left/>
      <right/>
      <top style="medium">
        <color indexed="64"/>
      </top>
      <bottom style="thin">
        <color theme="2" tint="-0.499984740745262"/>
      </bottom>
      <diagonal/>
    </border>
    <border>
      <left/>
      <right style="medium">
        <color indexed="64"/>
      </right>
      <top style="medium">
        <color indexed="64"/>
      </top>
      <bottom style="thin">
        <color theme="2" tint="-0.499984740745262"/>
      </bottom>
      <diagonal/>
    </border>
    <border>
      <left style="thin">
        <color theme="2" tint="-0.499984740745262"/>
      </left>
      <right style="medium">
        <color indexed="64"/>
      </right>
      <top/>
      <bottom style="thin">
        <color theme="2" tint="-0.499984740745262"/>
      </bottom>
      <diagonal/>
    </border>
    <border>
      <left style="thin">
        <color theme="2" tint="-0.499984740745262"/>
      </left>
      <right style="medium">
        <color indexed="64"/>
      </right>
      <top style="thin">
        <color theme="2" tint="-0.499984740745262"/>
      </top>
      <bottom style="thin">
        <color theme="2" tint="-0.499984740745262"/>
      </bottom>
      <diagonal/>
    </border>
    <border>
      <left style="thin">
        <color indexed="64"/>
      </left>
      <right style="medium">
        <color indexed="64"/>
      </right>
      <top style="thin">
        <color theme="2" tint="-0.499984740745262"/>
      </top>
      <bottom style="medium">
        <color indexed="64"/>
      </bottom>
      <diagonal/>
    </border>
  </borders>
  <cellStyleXfs count="16">
    <xf numFmtId="0" fontId="0" fillId="0" borderId="0"/>
    <xf numFmtId="43" fontId="6" fillId="0" borderId="0" applyFont="0" applyFill="0" applyBorder="0" applyAlignment="0" applyProtection="0"/>
    <xf numFmtId="0" fontId="7" fillId="0" borderId="0"/>
    <xf numFmtId="0" fontId="7" fillId="0" borderId="0"/>
    <xf numFmtId="0" fontId="7" fillId="0" borderId="0"/>
    <xf numFmtId="0" fontId="2" fillId="0" borderId="0"/>
    <xf numFmtId="0" fontId="13" fillId="0" borderId="0" applyNumberFormat="0" applyFill="0" applyBorder="0" applyAlignment="0" applyProtection="0"/>
    <xf numFmtId="0" fontId="6" fillId="0" borderId="0"/>
    <xf numFmtId="0" fontId="7" fillId="0" borderId="0"/>
    <xf numFmtId="0" fontId="7" fillId="0" borderId="0"/>
    <xf numFmtId="0" fontId="7" fillId="0" borderId="0"/>
    <xf numFmtId="0" fontId="6" fillId="0" borderId="0"/>
    <xf numFmtId="43" fontId="1" fillId="0" borderId="0" applyFont="0" applyFill="0" applyBorder="0" applyAlignment="0" applyProtection="0"/>
    <xf numFmtId="0" fontId="7" fillId="0" borderId="0"/>
    <xf numFmtId="43" fontId="43" fillId="0" borderId="0" applyFont="0" applyFill="0" applyBorder="0" applyAlignment="0" applyProtection="0"/>
    <xf numFmtId="0" fontId="1" fillId="0" borderId="0"/>
  </cellStyleXfs>
  <cellXfs count="643">
    <xf numFmtId="0" fontId="0" fillId="0" borderId="0" xfId="0"/>
    <xf numFmtId="0" fontId="9" fillId="3" borderId="0" xfId="0" applyFont="1" applyFill="1"/>
    <xf numFmtId="0" fontId="0" fillId="3" borderId="0" xfId="0" applyFill="1"/>
    <xf numFmtId="0" fontId="9" fillId="0" borderId="0" xfId="0" applyFont="1"/>
    <xf numFmtId="0" fontId="12" fillId="3" borderId="0" xfId="0" applyFont="1" applyFill="1"/>
    <xf numFmtId="0" fontId="6" fillId="0" borderId="0" xfId="0" applyFont="1"/>
    <xf numFmtId="0" fontId="6" fillId="3" borderId="0" xfId="0" applyFont="1" applyFill="1"/>
    <xf numFmtId="0" fontId="6" fillId="3" borderId="0" xfId="0" applyFont="1" applyFill="1" applyAlignment="1">
      <alignment horizontal="left"/>
    </xf>
    <xf numFmtId="0" fontId="6" fillId="4" borderId="0" xfId="0" applyFont="1" applyFill="1"/>
    <xf numFmtId="164" fontId="0" fillId="4" borderId="0" xfId="0" applyNumberFormat="1" applyFill="1"/>
    <xf numFmtId="164" fontId="6" fillId="3" borderId="0" xfId="0" quotePrefix="1" applyNumberFormat="1" applyFont="1" applyFill="1"/>
    <xf numFmtId="0" fontId="14" fillId="5" borderId="1" xfId="7" applyFont="1" applyFill="1" applyBorder="1" applyAlignment="1" applyProtection="1">
      <alignment horizontal="centerContinuous"/>
      <protection hidden="1"/>
    </xf>
    <xf numFmtId="0" fontId="14" fillId="5" borderId="2" xfId="7" applyFont="1" applyFill="1" applyBorder="1" applyAlignment="1">
      <alignment horizontal="centerContinuous"/>
    </xf>
    <xf numFmtId="0" fontId="14" fillId="5" borderId="3" xfId="7" applyFont="1" applyFill="1" applyBorder="1" applyAlignment="1">
      <alignment horizontal="centerContinuous"/>
    </xf>
    <xf numFmtId="0" fontId="15" fillId="0" borderId="0" xfId="8" applyFont="1"/>
    <xf numFmtId="0" fontId="6" fillId="0" borderId="0" xfId="7"/>
    <xf numFmtId="0" fontId="14" fillId="5" borderId="4" xfId="7" applyFont="1" applyFill="1" applyBorder="1" applyAlignment="1" applyProtection="1">
      <alignment horizontal="centerContinuous"/>
      <protection hidden="1"/>
    </xf>
    <xf numFmtId="0" fontId="14" fillId="5" borderId="0" xfId="7" applyFont="1" applyFill="1" applyAlignment="1">
      <alignment horizontal="centerContinuous"/>
    </xf>
    <xf numFmtId="0" fontId="14" fillId="5" borderId="5" xfId="7" applyFont="1" applyFill="1" applyBorder="1" applyAlignment="1">
      <alignment horizontal="centerContinuous"/>
    </xf>
    <xf numFmtId="0" fontId="16" fillId="0" borderId="0" xfId="8" applyFont="1" applyAlignment="1">
      <alignment horizontal="center"/>
    </xf>
    <xf numFmtId="0" fontId="6" fillId="0" borderId="0" xfId="7" applyProtection="1">
      <protection hidden="1"/>
    </xf>
    <xf numFmtId="0" fontId="6" fillId="0" borderId="0" xfId="7" quotePrefix="1"/>
    <xf numFmtId="0" fontId="18" fillId="0" borderId="0" xfId="7" applyFont="1"/>
    <xf numFmtId="0" fontId="6" fillId="0" borderId="4" xfId="7" applyBorder="1"/>
    <xf numFmtId="0" fontId="6" fillId="0" borderId="5" xfId="7" applyBorder="1"/>
    <xf numFmtId="0" fontId="6" fillId="0" borderId="4" xfId="7" applyBorder="1" applyAlignment="1">
      <alignment horizontal="left" vertical="center" wrapText="1"/>
    </xf>
    <xf numFmtId="0" fontId="6" fillId="0" borderId="0" xfId="7" applyAlignment="1">
      <alignment horizontal="left" vertical="center" wrapText="1"/>
    </xf>
    <xf numFmtId="0" fontId="6" fillId="0" borderId="5" xfId="7" applyBorder="1" applyAlignment="1">
      <alignment horizontal="left" vertical="center" wrapText="1"/>
    </xf>
    <xf numFmtId="0" fontId="6" fillId="7" borderId="4" xfId="7" quotePrefix="1" applyFill="1" applyBorder="1" applyAlignment="1">
      <alignment horizontal="center"/>
    </xf>
    <xf numFmtId="0" fontId="9" fillId="7" borderId="0" xfId="7" applyFont="1" applyFill="1"/>
    <xf numFmtId="0" fontId="6" fillId="7" borderId="0" xfId="7" applyFill="1"/>
    <xf numFmtId="0" fontId="6" fillId="7" borderId="5" xfId="7" applyFill="1" applyBorder="1"/>
    <xf numFmtId="0" fontId="6" fillId="7" borderId="4" xfId="7" applyFill="1" applyBorder="1"/>
    <xf numFmtId="0" fontId="9" fillId="7" borderId="0" xfId="7" applyFont="1" applyFill="1" applyAlignment="1">
      <alignment vertical="center"/>
    </xf>
    <xf numFmtId="0" fontId="9" fillId="7" borderId="5" xfId="7" applyFont="1" applyFill="1" applyBorder="1" applyAlignment="1">
      <alignment vertical="center"/>
    </xf>
    <xf numFmtId="0" fontId="6" fillId="0" borderId="0" xfId="7" applyAlignment="1">
      <alignment horizontal="left" wrapText="1"/>
    </xf>
    <xf numFmtId="0" fontId="6" fillId="0" borderId="5" xfId="7" applyBorder="1" applyAlignment="1">
      <alignment horizontal="left" wrapText="1"/>
    </xf>
    <xf numFmtId="0" fontId="6" fillId="7" borderId="9" xfId="7" applyFill="1" applyBorder="1"/>
    <xf numFmtId="164" fontId="9" fillId="0" borderId="0" xfId="7" applyNumberFormat="1" applyFont="1" applyAlignment="1" applyProtection="1">
      <alignment horizontal="right" vertical="center"/>
      <protection hidden="1"/>
    </xf>
    <xf numFmtId="0" fontId="15" fillId="0" borderId="0" xfId="7" applyFont="1"/>
    <xf numFmtId="0" fontId="14" fillId="5" borderId="1" xfId="0" applyFont="1" applyFill="1" applyBorder="1" applyAlignment="1" applyProtection="1">
      <alignment horizontal="centerContinuous"/>
      <protection hidden="1"/>
    </xf>
    <xf numFmtId="0" fontId="14" fillId="5" borderId="2" xfId="0" applyFont="1" applyFill="1" applyBorder="1" applyAlignment="1" applyProtection="1">
      <alignment horizontal="centerContinuous"/>
      <protection hidden="1"/>
    </xf>
    <xf numFmtId="0" fontId="14" fillId="5" borderId="3" xfId="0" applyFont="1" applyFill="1" applyBorder="1" applyAlignment="1" applyProtection="1">
      <alignment horizontal="centerContinuous"/>
      <protection hidden="1"/>
    </xf>
    <xf numFmtId="0" fontId="4" fillId="0" borderId="0" xfId="8" applyFont="1"/>
    <xf numFmtId="0" fontId="23" fillId="0" borderId="0" xfId="7" applyFont="1" applyProtection="1">
      <protection hidden="1"/>
    </xf>
    <xf numFmtId="0" fontId="14" fillId="5" borderId="4" xfId="0" applyFont="1" applyFill="1" applyBorder="1" applyAlignment="1" applyProtection="1">
      <alignment horizontal="centerContinuous"/>
      <protection hidden="1"/>
    </xf>
    <xf numFmtId="0" fontId="14" fillId="5" borderId="0" xfId="0" applyFont="1" applyFill="1" applyAlignment="1" applyProtection="1">
      <alignment horizontal="centerContinuous"/>
      <protection hidden="1"/>
    </xf>
    <xf numFmtId="0" fontId="14" fillId="5" borderId="5" xfId="0" applyFont="1" applyFill="1" applyBorder="1" applyAlignment="1" applyProtection="1">
      <alignment horizontal="centerContinuous"/>
      <protection hidden="1"/>
    </xf>
    <xf numFmtId="0" fontId="1" fillId="0" borderId="0" xfId="8" applyFont="1"/>
    <xf numFmtId="0" fontId="16" fillId="8" borderId="0" xfId="8" applyFont="1" applyFill="1" applyAlignment="1">
      <alignment horizontal="center"/>
    </xf>
    <xf numFmtId="0" fontId="24" fillId="0" borderId="4" xfId="7" applyFont="1" applyBorder="1" applyProtection="1">
      <protection hidden="1"/>
    </xf>
    <xf numFmtId="0" fontId="25" fillId="0" borderId="0" xfId="7" applyFont="1" applyAlignment="1" applyProtection="1">
      <alignment horizontal="left"/>
      <protection hidden="1"/>
    </xf>
    <xf numFmtId="0" fontId="26" fillId="0" borderId="0" xfId="7" applyFont="1" applyAlignment="1" applyProtection="1">
      <alignment horizontal="left" wrapText="1"/>
      <protection hidden="1"/>
    </xf>
    <xf numFmtId="0" fontId="26" fillId="0" borderId="5" xfId="7" applyFont="1" applyBorder="1" applyProtection="1">
      <protection hidden="1"/>
    </xf>
    <xf numFmtId="0" fontId="6" fillId="8" borderId="0" xfId="7" applyFill="1" applyProtection="1">
      <protection hidden="1"/>
    </xf>
    <xf numFmtId="0" fontId="9" fillId="0" borderId="0" xfId="7" applyFont="1" applyAlignment="1" applyProtection="1">
      <alignment horizontal="right"/>
      <protection hidden="1"/>
    </xf>
    <xf numFmtId="0" fontId="24" fillId="7" borderId="4" xfId="7" applyFont="1" applyFill="1" applyBorder="1" applyAlignment="1" applyProtection="1">
      <alignment vertical="center"/>
      <protection hidden="1"/>
    </xf>
    <xf numFmtId="0" fontId="25" fillId="7" borderId="0" xfId="7" applyFont="1" applyFill="1" applyAlignment="1" applyProtection="1">
      <alignment horizontal="left"/>
      <protection hidden="1"/>
    </xf>
    <xf numFmtId="0" fontId="26" fillId="7" borderId="0" xfId="7" applyFont="1" applyFill="1" applyAlignment="1" applyProtection="1">
      <alignment horizontal="left" wrapText="1"/>
      <protection hidden="1"/>
    </xf>
    <xf numFmtId="0" fontId="26" fillId="7" borderId="5" xfId="7" applyFont="1" applyFill="1" applyBorder="1" applyProtection="1">
      <protection hidden="1"/>
    </xf>
    <xf numFmtId="0" fontId="26" fillId="0" borderId="0" xfId="7" applyFont="1" applyProtection="1">
      <protection hidden="1"/>
    </xf>
    <xf numFmtId="0" fontId="26" fillId="0" borderId="0" xfId="7" quotePrefix="1" applyFont="1" applyProtection="1">
      <protection hidden="1"/>
    </xf>
    <xf numFmtId="0" fontId="6" fillId="0" borderId="4" xfId="7" applyBorder="1" applyProtection="1">
      <protection hidden="1"/>
    </xf>
    <xf numFmtId="0" fontId="28" fillId="0" borderId="0" xfId="7" applyFont="1" applyProtection="1">
      <protection hidden="1"/>
    </xf>
    <xf numFmtId="0" fontId="6" fillId="7" borderId="4" xfId="7" applyFill="1" applyBorder="1" applyAlignment="1" applyProtection="1">
      <alignment vertical="center"/>
      <protection hidden="1"/>
    </xf>
    <xf numFmtId="0" fontId="26" fillId="7" borderId="0" xfId="7" applyFont="1" applyFill="1" applyAlignment="1" applyProtection="1">
      <alignment vertical="top"/>
      <protection hidden="1"/>
    </xf>
    <xf numFmtId="0" fontId="26" fillId="7" borderId="0" xfId="7" applyFont="1" applyFill="1" applyProtection="1">
      <protection hidden="1"/>
    </xf>
    <xf numFmtId="0" fontId="0" fillId="0" borderId="4" xfId="0" applyBorder="1" applyProtection="1">
      <protection hidden="1"/>
    </xf>
    <xf numFmtId="0" fontId="0" fillId="0" borderId="0" xfId="0" applyProtection="1">
      <protection hidden="1"/>
    </xf>
    <xf numFmtId="0" fontId="0" fillId="0" borderId="5" xfId="0" applyBorder="1" applyProtection="1">
      <protection hidden="1"/>
    </xf>
    <xf numFmtId="49" fontId="5" fillId="0" borderId="0" xfId="9" quotePrefix="1" applyNumberFormat="1" applyFont="1" applyAlignment="1" applyProtection="1">
      <alignment vertical="center"/>
      <protection hidden="1"/>
    </xf>
    <xf numFmtId="0" fontId="5" fillId="0" borderId="0" xfId="9" applyFont="1" applyAlignment="1" applyProtection="1">
      <alignment vertical="center"/>
      <protection hidden="1"/>
    </xf>
    <xf numFmtId="0" fontId="29" fillId="0" borderId="0" xfId="9" applyFont="1" applyAlignment="1" applyProtection="1">
      <alignment vertical="center"/>
      <protection hidden="1"/>
    </xf>
    <xf numFmtId="0" fontId="6" fillId="0" borderId="0" xfId="7" quotePrefix="1" applyProtection="1">
      <protection hidden="1"/>
    </xf>
    <xf numFmtId="49" fontId="1" fillId="0" borderId="0" xfId="9" applyNumberFormat="1" applyFont="1" applyAlignment="1" applyProtection="1">
      <alignment vertical="center"/>
      <protection hidden="1"/>
    </xf>
    <xf numFmtId="0" fontId="1" fillId="0" borderId="0" xfId="9" applyFont="1" applyAlignment="1" applyProtection="1">
      <alignment horizontal="right" vertical="center"/>
      <protection hidden="1"/>
    </xf>
    <xf numFmtId="0" fontId="1" fillId="0" borderId="0" xfId="9" applyFont="1" applyAlignment="1" applyProtection="1">
      <alignment vertical="center"/>
      <protection hidden="1"/>
    </xf>
    <xf numFmtId="0" fontId="6" fillId="0" borderId="0" xfId="0" quotePrefix="1" applyFont="1"/>
    <xf numFmtId="0" fontId="24" fillId="10" borderId="20" xfId="7" applyFont="1" applyFill="1" applyBorder="1" applyProtection="1">
      <protection hidden="1"/>
    </xf>
    <xf numFmtId="0" fontId="25" fillId="10" borderId="7" xfId="7" applyFont="1" applyFill="1" applyBorder="1" applyAlignment="1" applyProtection="1">
      <alignment horizontal="left"/>
      <protection hidden="1"/>
    </xf>
    <xf numFmtId="0" fontId="26" fillId="10" borderId="7" xfId="7" applyFont="1" applyFill="1" applyBorder="1" applyAlignment="1" applyProtection="1">
      <alignment horizontal="left" wrapText="1"/>
      <protection hidden="1"/>
    </xf>
    <xf numFmtId="0" fontId="26" fillId="10" borderId="21" xfId="7" applyFont="1" applyFill="1" applyBorder="1" applyProtection="1">
      <protection hidden="1"/>
    </xf>
    <xf numFmtId="0" fontId="5" fillId="0" borderId="0" xfId="9" applyFont="1" applyAlignment="1" applyProtection="1">
      <alignment horizontal="left" vertical="center"/>
      <protection hidden="1"/>
    </xf>
    <xf numFmtId="165" fontId="0" fillId="9" borderId="19" xfId="0" applyNumberFormat="1" applyFill="1" applyBorder="1" applyAlignment="1" applyProtection="1">
      <alignment horizontal="right"/>
      <protection locked="0"/>
    </xf>
    <xf numFmtId="0" fontId="0" fillId="0" borderId="5" xfId="0" applyBorder="1"/>
    <xf numFmtId="49" fontId="1" fillId="0" borderId="0" xfId="9" quotePrefix="1" applyNumberFormat="1" applyFont="1" applyAlignment="1" applyProtection="1">
      <alignment vertical="center"/>
      <protection hidden="1"/>
    </xf>
    <xf numFmtId="0" fontId="0" fillId="10" borderId="21" xfId="0" applyFill="1" applyBorder="1" applyProtection="1">
      <protection hidden="1"/>
    </xf>
    <xf numFmtId="0" fontId="6" fillId="0" borderId="4" xfId="7" applyBorder="1" applyAlignment="1" applyProtection="1">
      <alignment horizontal="left" vertical="center" wrapText="1"/>
      <protection hidden="1"/>
    </xf>
    <xf numFmtId="0" fontId="9" fillId="0" borderId="0" xfId="7" quotePrefix="1" applyFont="1" applyAlignment="1" applyProtection="1">
      <alignment horizontal="left" vertical="center"/>
      <protection hidden="1"/>
    </xf>
    <xf numFmtId="0" fontId="9" fillId="0" borderId="0" xfId="7" applyFont="1" applyAlignment="1" applyProtection="1">
      <alignment horizontal="left" vertical="center"/>
      <protection hidden="1"/>
    </xf>
    <xf numFmtId="0" fontId="6" fillId="0" borderId="0" xfId="7" applyAlignment="1" applyProtection="1">
      <alignment horizontal="left" vertical="center" wrapText="1"/>
      <protection hidden="1"/>
    </xf>
    <xf numFmtId="0" fontId="0" fillId="0" borderId="5" xfId="0" applyBorder="1" applyAlignment="1" applyProtection="1">
      <alignment vertical="center"/>
      <protection hidden="1"/>
    </xf>
    <xf numFmtId="0" fontId="6" fillId="0" borderId="0" xfId="7" applyAlignment="1" applyProtection="1">
      <alignment horizontal="right" vertical="center"/>
      <protection hidden="1"/>
    </xf>
    <xf numFmtId="0" fontId="0" fillId="0" borderId="0" xfId="0" applyAlignment="1">
      <alignment vertical="center"/>
    </xf>
    <xf numFmtId="0" fontId="6" fillId="0" borderId="0" xfId="0" quotePrefix="1" applyFont="1" applyAlignment="1">
      <alignment vertical="center"/>
    </xf>
    <xf numFmtId="0" fontId="6" fillId="0" borderId="0" xfId="7" applyAlignment="1" applyProtection="1">
      <alignment horizontal="right" vertical="center" wrapText="1"/>
      <protection hidden="1"/>
    </xf>
    <xf numFmtId="0" fontId="6" fillId="0" borderId="4" xfId="7" applyBorder="1" applyAlignment="1" applyProtection="1">
      <alignment vertical="center"/>
      <protection hidden="1"/>
    </xf>
    <xf numFmtId="0" fontId="26" fillId="0" borderId="0" xfId="7" applyFont="1" applyAlignment="1" applyProtection="1">
      <alignment vertical="center"/>
      <protection hidden="1"/>
    </xf>
    <xf numFmtId="0" fontId="26" fillId="0" borderId="5" xfId="7" applyFont="1" applyBorder="1" applyAlignment="1" applyProtection="1">
      <alignment vertical="center"/>
      <protection hidden="1"/>
    </xf>
    <xf numFmtId="0" fontId="25" fillId="7" borderId="0" xfId="7" applyFont="1" applyFill="1" applyAlignment="1" applyProtection="1">
      <alignment horizontal="left" vertical="center"/>
      <protection hidden="1"/>
    </xf>
    <xf numFmtId="0" fontId="26" fillId="7" borderId="0" xfId="7" applyFont="1" applyFill="1" applyAlignment="1" applyProtection="1">
      <alignment horizontal="left" vertical="center" wrapText="1"/>
      <protection hidden="1"/>
    </xf>
    <xf numFmtId="0" fontId="0" fillId="7" borderId="5" xfId="0" applyFill="1" applyBorder="1" applyAlignment="1" applyProtection="1">
      <alignment vertical="center"/>
      <protection hidden="1"/>
    </xf>
    <xf numFmtId="0" fontId="28" fillId="0" borderId="0" xfId="7" applyFont="1" applyAlignment="1" applyProtection="1">
      <alignment horizontal="centerContinuous"/>
      <protection hidden="1"/>
    </xf>
    <xf numFmtId="0" fontId="26" fillId="0" borderId="0" xfId="7" applyFont="1" applyAlignment="1" applyProtection="1">
      <alignment horizontal="centerContinuous"/>
      <protection hidden="1"/>
    </xf>
    <xf numFmtId="0" fontId="1" fillId="0" borderId="0" xfId="8" applyFont="1" applyAlignment="1">
      <alignment vertical="center"/>
    </xf>
    <xf numFmtId="0" fontId="6" fillId="0" borderId="0" xfId="7" applyAlignment="1" applyProtection="1">
      <alignment vertical="center"/>
      <protection hidden="1"/>
    </xf>
    <xf numFmtId="0" fontId="26" fillId="0" borderId="0" xfId="7" quotePrefix="1" applyFont="1" applyAlignment="1" applyProtection="1">
      <alignment horizontal="centerContinuous"/>
      <protection hidden="1"/>
    </xf>
    <xf numFmtId="0" fontId="26" fillId="0" borderId="0" xfId="7" applyFont="1" applyAlignment="1" applyProtection="1">
      <alignment horizontal="center"/>
      <protection hidden="1"/>
    </xf>
    <xf numFmtId="0" fontId="30" fillId="0" borderId="0" xfId="8" applyFont="1"/>
    <xf numFmtId="0" fontId="28" fillId="0" borderId="0" xfId="7" applyFont="1" applyAlignment="1" applyProtection="1">
      <alignment vertical="center" wrapText="1"/>
      <protection hidden="1"/>
    </xf>
    <xf numFmtId="0" fontId="28" fillId="0" borderId="0" xfId="7" applyFont="1" applyAlignment="1" applyProtection="1">
      <alignment horizontal="justify" vertical="center" wrapText="1"/>
      <protection hidden="1"/>
    </xf>
    <xf numFmtId="0" fontId="6" fillId="8" borderId="0" xfId="7" applyFill="1" applyAlignment="1" applyProtection="1">
      <alignment vertical="center"/>
      <protection hidden="1"/>
    </xf>
    <xf numFmtId="0" fontId="6" fillId="0" borderId="9" xfId="7" applyBorder="1" applyProtection="1">
      <protection hidden="1"/>
    </xf>
    <xf numFmtId="0" fontId="26" fillId="0" borderId="10" xfId="7" applyFont="1" applyBorder="1" applyProtection="1">
      <protection hidden="1"/>
    </xf>
    <xf numFmtId="0" fontId="26" fillId="0" borderId="11" xfId="7" applyFont="1" applyBorder="1" applyProtection="1">
      <protection hidden="1"/>
    </xf>
    <xf numFmtId="0" fontId="15" fillId="0" borderId="0" xfId="7" applyFont="1" applyProtection="1">
      <protection hidden="1"/>
    </xf>
    <xf numFmtId="0" fontId="14" fillId="5" borderId="1" xfId="9" applyFont="1" applyFill="1" applyBorder="1" applyAlignment="1" applyProtection="1">
      <alignment horizontal="centerContinuous"/>
      <protection hidden="1"/>
    </xf>
    <xf numFmtId="0" fontId="14" fillId="5" borderId="2" xfId="9" applyFont="1" applyFill="1" applyBorder="1" applyAlignment="1" applyProtection="1">
      <alignment horizontal="centerContinuous"/>
      <protection hidden="1"/>
    </xf>
    <xf numFmtId="0" fontId="31" fillId="5" borderId="2" xfId="9" applyFont="1" applyFill="1" applyBorder="1" applyAlignment="1" applyProtection="1">
      <alignment horizontal="centerContinuous"/>
      <protection hidden="1"/>
    </xf>
    <xf numFmtId="0" fontId="31" fillId="5" borderId="3" xfId="9" applyFont="1" applyFill="1" applyBorder="1" applyAlignment="1" applyProtection="1">
      <alignment horizontal="centerContinuous"/>
      <protection hidden="1"/>
    </xf>
    <xf numFmtId="0" fontId="15" fillId="0" borderId="0" xfId="9" applyFont="1"/>
    <xf numFmtId="0" fontId="31" fillId="0" borderId="0" xfId="9" applyFont="1"/>
    <xf numFmtId="0" fontId="4" fillId="0" borderId="0" xfId="7" applyFont="1"/>
    <xf numFmtId="0" fontId="14" fillId="5" borderId="4" xfId="9" applyFont="1" applyFill="1" applyBorder="1" applyAlignment="1" applyProtection="1">
      <alignment horizontal="centerContinuous" vertical="center"/>
      <protection hidden="1"/>
    </xf>
    <xf numFmtId="0" fontId="32" fillId="5" borderId="0" xfId="9" applyFont="1" applyFill="1" applyAlignment="1" applyProtection="1">
      <alignment horizontal="centerContinuous" vertical="center"/>
      <protection hidden="1"/>
    </xf>
    <xf numFmtId="0" fontId="33" fillId="5" borderId="0" xfId="9" applyFont="1" applyFill="1" applyAlignment="1" applyProtection="1">
      <alignment horizontal="centerContinuous"/>
      <protection hidden="1"/>
    </xf>
    <xf numFmtId="0" fontId="33" fillId="5" borderId="5" xfId="9" applyFont="1" applyFill="1" applyBorder="1" applyAlignment="1" applyProtection="1">
      <alignment horizontal="centerContinuous"/>
      <protection hidden="1"/>
    </xf>
    <xf numFmtId="0" fontId="33" fillId="0" borderId="0" xfId="9" applyFont="1"/>
    <xf numFmtId="0" fontId="10" fillId="0" borderId="0" xfId="9" applyFont="1"/>
    <xf numFmtId="0" fontId="14" fillId="5" borderId="0" xfId="9" applyFont="1" applyFill="1" applyAlignment="1" applyProtection="1">
      <alignment horizontal="centerContinuous" vertical="center"/>
      <protection hidden="1"/>
    </xf>
    <xf numFmtId="0" fontId="31" fillId="5" borderId="0" xfId="9" applyFont="1" applyFill="1" applyAlignment="1" applyProtection="1">
      <alignment horizontal="centerContinuous"/>
      <protection hidden="1"/>
    </xf>
    <xf numFmtId="0" fontId="31" fillId="5" borderId="5" xfId="9" applyFont="1" applyFill="1" applyBorder="1" applyAlignment="1" applyProtection="1">
      <alignment horizontal="centerContinuous"/>
      <protection hidden="1"/>
    </xf>
    <xf numFmtId="49" fontId="4" fillId="0" borderId="4" xfId="9" applyNumberFormat="1" applyFont="1" applyBorder="1" applyProtection="1">
      <protection hidden="1"/>
    </xf>
    <xf numFmtId="0" fontId="1" fillId="0" borderId="0" xfId="9" applyFont="1" applyProtection="1">
      <protection hidden="1"/>
    </xf>
    <xf numFmtId="0" fontId="1" fillId="0" borderId="0" xfId="9" applyFont="1" applyAlignment="1" applyProtection="1">
      <alignment horizontal="center"/>
      <protection hidden="1"/>
    </xf>
    <xf numFmtId="0" fontId="1" fillId="0" borderId="0" xfId="9" applyFont="1" applyAlignment="1" applyProtection="1">
      <alignment horizontal="left" wrapText="1"/>
      <protection hidden="1"/>
    </xf>
    <xf numFmtId="0" fontId="1" fillId="0" borderId="5" xfId="9" applyFont="1" applyBorder="1" applyAlignment="1" applyProtection="1">
      <alignment horizontal="left" wrapText="1"/>
      <protection hidden="1"/>
    </xf>
    <xf numFmtId="0" fontId="29" fillId="0" borderId="0" xfId="9" applyFont="1"/>
    <xf numFmtId="0" fontId="29" fillId="7" borderId="4" xfId="9" applyFont="1" applyFill="1" applyBorder="1" applyAlignment="1" applyProtection="1">
      <alignment vertical="top"/>
      <protection hidden="1"/>
    </xf>
    <xf numFmtId="0" fontId="29" fillId="7" borderId="0" xfId="9" applyFont="1" applyFill="1" applyProtection="1">
      <protection hidden="1"/>
    </xf>
    <xf numFmtId="0" fontId="29" fillId="7" borderId="0" xfId="9" applyFont="1" applyFill="1" applyAlignment="1" applyProtection="1">
      <alignment horizontal="center"/>
      <protection hidden="1"/>
    </xf>
    <xf numFmtId="0" fontId="29" fillId="7" borderId="0" xfId="9" applyFont="1" applyFill="1" applyAlignment="1" applyProtection="1">
      <alignment horizontal="left" wrapText="1"/>
      <protection hidden="1"/>
    </xf>
    <xf numFmtId="0" fontId="29" fillId="7" borderId="5" xfId="9" applyFont="1" applyFill="1" applyBorder="1" applyAlignment="1" applyProtection="1">
      <alignment horizontal="left" wrapText="1"/>
      <protection hidden="1"/>
    </xf>
    <xf numFmtId="0" fontId="1" fillId="0" borderId="0" xfId="9" applyFont="1"/>
    <xf numFmtId="0" fontId="11" fillId="7" borderId="4" xfId="9" applyFont="1" applyFill="1" applyBorder="1" applyAlignment="1" applyProtection="1">
      <alignment vertical="center"/>
      <protection hidden="1"/>
    </xf>
    <xf numFmtId="0" fontId="9" fillId="7" borderId="4" xfId="9" applyFont="1" applyFill="1" applyBorder="1" applyAlignment="1" applyProtection="1">
      <alignment vertical="center"/>
      <protection hidden="1"/>
    </xf>
    <xf numFmtId="0" fontId="5" fillId="7" borderId="19" xfId="9" applyFont="1" applyFill="1" applyBorder="1" applyAlignment="1" applyProtection="1">
      <alignment horizontal="center" vertical="top" wrapText="1"/>
      <protection hidden="1"/>
    </xf>
    <xf numFmtId="49" fontId="4" fillId="7" borderId="4" xfId="9" applyNumberFormat="1" applyFont="1" applyFill="1" applyBorder="1" applyProtection="1">
      <protection hidden="1"/>
    </xf>
    <xf numFmtId="0" fontId="1" fillId="7" borderId="0" xfId="9" applyFont="1" applyFill="1" applyAlignment="1" applyProtection="1">
      <alignment horizontal="right"/>
      <protection hidden="1"/>
    </xf>
    <xf numFmtId="0" fontId="1" fillId="7" borderId="0" xfId="9" applyFont="1" applyFill="1" applyProtection="1">
      <protection hidden="1"/>
    </xf>
    <xf numFmtId="0" fontId="1" fillId="7" borderId="0" xfId="9" applyFont="1" applyFill="1" applyAlignment="1" applyProtection="1">
      <alignment horizontal="center"/>
      <protection hidden="1"/>
    </xf>
    <xf numFmtId="0" fontId="1" fillId="9" borderId="19" xfId="1" applyNumberFormat="1" applyFont="1" applyFill="1" applyBorder="1" applyAlignment="1" applyProtection="1">
      <protection locked="0"/>
    </xf>
    <xf numFmtId="0" fontId="0" fillId="7" borderId="0" xfId="0" applyFill="1" applyProtection="1">
      <protection hidden="1"/>
    </xf>
    <xf numFmtId="0" fontId="1" fillId="7" borderId="0" xfId="9" applyFont="1" applyFill="1" applyAlignment="1" applyProtection="1">
      <alignment horizontal="left" wrapText="1"/>
      <protection hidden="1"/>
    </xf>
    <xf numFmtId="0" fontId="1" fillId="7" borderId="5" xfId="9" applyFont="1" applyFill="1" applyBorder="1" applyAlignment="1" applyProtection="1">
      <alignment horizontal="left" wrapText="1"/>
      <protection hidden="1"/>
    </xf>
    <xf numFmtId="0" fontId="1" fillId="0" borderId="0" xfId="9" applyFont="1" applyAlignment="1" applyProtection="1">
      <alignment horizontal="right"/>
      <protection hidden="1"/>
    </xf>
    <xf numFmtId="165" fontId="6" fillId="11" borderId="19" xfId="9" applyNumberFormat="1" applyFont="1" applyFill="1" applyBorder="1" applyAlignment="1">
      <alignment vertical="center"/>
    </xf>
    <xf numFmtId="0" fontId="1" fillId="0" borderId="0" xfId="9" quotePrefix="1" applyFont="1"/>
    <xf numFmtId="0" fontId="9" fillId="7" borderId="0" xfId="9" applyFont="1" applyFill="1" applyAlignment="1" applyProtection="1">
      <alignment vertical="center"/>
      <protection hidden="1"/>
    </xf>
    <xf numFmtId="0" fontId="9" fillId="7" borderId="5" xfId="9" applyFont="1" applyFill="1" applyBorder="1" applyAlignment="1" applyProtection="1">
      <alignment vertical="center"/>
      <protection hidden="1"/>
    </xf>
    <xf numFmtId="0" fontId="9" fillId="0" borderId="4" xfId="9" applyFont="1" applyBorder="1" applyAlignment="1">
      <alignment vertical="center"/>
    </xf>
    <xf numFmtId="0" fontId="9" fillId="0" borderId="0" xfId="9" applyFont="1" applyAlignment="1">
      <alignment vertical="center"/>
    </xf>
    <xf numFmtId="0" fontId="9" fillId="0" borderId="5" xfId="9" applyFont="1" applyBorder="1" applyAlignment="1">
      <alignment vertical="center"/>
    </xf>
    <xf numFmtId="0" fontId="3" fillId="12" borderId="1" xfId="9" applyFont="1" applyFill="1" applyBorder="1" applyAlignment="1">
      <alignment horizontal="centerContinuous" vertical="center"/>
    </xf>
    <xf numFmtId="0" fontId="3" fillId="12" borderId="2" xfId="9" applyFont="1" applyFill="1" applyBorder="1" applyAlignment="1">
      <alignment horizontal="centerContinuous" vertical="center"/>
    </xf>
    <xf numFmtId="0" fontId="3" fillId="12" borderId="3" xfId="9" applyFont="1" applyFill="1" applyBorder="1" applyAlignment="1">
      <alignment horizontal="centerContinuous" vertical="center"/>
    </xf>
    <xf numFmtId="0" fontId="16" fillId="0" borderId="0" xfId="9" applyFont="1" applyAlignment="1">
      <alignment horizontal="center"/>
    </xf>
    <xf numFmtId="0" fontId="3" fillId="12" borderId="9" xfId="9" applyFont="1" applyFill="1" applyBorder="1" applyAlignment="1">
      <alignment horizontal="centerContinuous" vertical="center" wrapText="1"/>
    </xf>
    <xf numFmtId="0" fontId="3" fillId="12" borderId="10" xfId="9" applyFont="1" applyFill="1" applyBorder="1" applyAlignment="1">
      <alignment horizontal="centerContinuous" vertical="center" wrapText="1"/>
    </xf>
    <xf numFmtId="0" fontId="3" fillId="12" borderId="10" xfId="9" applyFont="1" applyFill="1" applyBorder="1" applyAlignment="1">
      <alignment horizontal="centerContinuous" vertical="center"/>
    </xf>
    <xf numFmtId="0" fontId="3" fillId="12" borderId="11" xfId="9" applyFont="1" applyFill="1" applyBorder="1" applyAlignment="1">
      <alignment horizontal="centerContinuous" vertical="center"/>
    </xf>
    <xf numFmtId="0" fontId="11" fillId="0" borderId="0" xfId="9" applyFont="1" applyAlignment="1">
      <alignment horizontal="left"/>
    </xf>
    <xf numFmtId="0" fontId="9" fillId="7" borderId="25" xfId="9" applyFont="1" applyFill="1" applyBorder="1" applyAlignment="1">
      <alignment vertical="center"/>
    </xf>
    <xf numFmtId="0" fontId="9" fillId="7" borderId="0" xfId="9" applyFont="1" applyFill="1" applyAlignment="1">
      <alignment horizontal="center" vertical="center" wrapText="1"/>
    </xf>
    <xf numFmtId="0" fontId="9" fillId="7" borderId="5" xfId="9" applyFont="1" applyFill="1" applyBorder="1" applyAlignment="1">
      <alignment horizontal="center" vertical="center" wrapText="1"/>
    </xf>
    <xf numFmtId="0" fontId="6" fillId="7" borderId="26" xfId="9" applyFont="1" applyFill="1" applyBorder="1" applyAlignment="1">
      <alignment vertical="center"/>
    </xf>
    <xf numFmtId="0" fontId="9" fillId="7" borderId="17" xfId="9" applyFont="1" applyFill="1" applyBorder="1" applyAlignment="1">
      <alignment horizontal="center" vertical="center"/>
    </xf>
    <xf numFmtId="0" fontId="9" fillId="7" borderId="27" xfId="9" applyFont="1" applyFill="1" applyBorder="1" applyAlignment="1">
      <alignment horizontal="center" vertical="center"/>
    </xf>
    <xf numFmtId="0" fontId="34" fillId="0" borderId="0" xfId="0" applyFont="1"/>
    <xf numFmtId="0" fontId="6" fillId="0" borderId="26" xfId="9" applyFont="1" applyBorder="1" applyAlignment="1">
      <alignment vertical="center"/>
    </xf>
    <xf numFmtId="166" fontId="6" fillId="9" borderId="18" xfId="9" applyNumberFormat="1" applyFont="1" applyFill="1" applyBorder="1" applyAlignment="1" applyProtection="1">
      <alignment vertical="center"/>
      <protection locked="0"/>
    </xf>
    <xf numFmtId="167" fontId="6" fillId="9" borderId="28" xfId="9" applyNumberFormat="1" applyFont="1" applyFill="1" applyBorder="1" applyAlignment="1" applyProtection="1">
      <alignment vertical="center"/>
      <protection locked="0"/>
    </xf>
    <xf numFmtId="166" fontId="6" fillId="9" borderId="28" xfId="9" applyNumberFormat="1" applyFont="1" applyFill="1" applyBorder="1" applyAlignment="1" applyProtection="1">
      <alignment vertical="center"/>
      <protection locked="0"/>
    </xf>
    <xf numFmtId="166" fontId="6" fillId="11" borderId="28" xfId="9" applyNumberFormat="1" applyFont="1" applyFill="1" applyBorder="1" applyAlignment="1">
      <alignment vertical="center"/>
    </xf>
    <xf numFmtId="166" fontId="6" fillId="9" borderId="29" xfId="9" applyNumberFormat="1" applyFont="1" applyFill="1" applyBorder="1" applyAlignment="1" applyProtection="1">
      <alignment vertical="center"/>
      <protection locked="0"/>
    </xf>
    <xf numFmtId="0" fontId="6" fillId="4" borderId="30" xfId="9" applyFont="1" applyFill="1" applyBorder="1" applyAlignment="1">
      <alignment vertical="center"/>
    </xf>
    <xf numFmtId="166" fontId="6" fillId="9" borderId="8" xfId="9" applyNumberFormat="1" applyFont="1" applyFill="1" applyBorder="1" applyAlignment="1" applyProtection="1">
      <alignment vertical="center"/>
      <protection locked="0"/>
    </xf>
    <xf numFmtId="167" fontId="6" fillId="9" borderId="19" xfId="9" applyNumberFormat="1" applyFont="1" applyFill="1" applyBorder="1" applyAlignment="1" applyProtection="1">
      <alignment vertical="center"/>
      <protection locked="0"/>
    </xf>
    <xf numFmtId="166" fontId="6" fillId="9" borderId="19" xfId="9" applyNumberFormat="1" applyFont="1" applyFill="1" applyBorder="1" applyAlignment="1" applyProtection="1">
      <alignment vertical="center"/>
      <protection locked="0"/>
    </xf>
    <xf numFmtId="166" fontId="6" fillId="11" borderId="19" xfId="9" applyNumberFormat="1" applyFont="1" applyFill="1" applyBorder="1" applyAlignment="1">
      <alignment vertical="center"/>
    </xf>
    <xf numFmtId="166" fontId="6" fillId="9" borderId="31" xfId="9" applyNumberFormat="1" applyFont="1" applyFill="1" applyBorder="1" applyAlignment="1" applyProtection="1">
      <alignment vertical="center"/>
      <protection locked="0"/>
    </xf>
    <xf numFmtId="0" fontId="6" fillId="0" borderId="30" xfId="9" applyFont="1" applyBorder="1" applyAlignment="1">
      <alignment vertical="center"/>
    </xf>
    <xf numFmtId="0" fontId="21" fillId="9" borderId="30" xfId="9" applyFont="1" applyFill="1" applyBorder="1" applyAlignment="1" applyProtection="1">
      <alignment vertical="center"/>
      <protection locked="0"/>
    </xf>
    <xf numFmtId="0" fontId="4" fillId="0" borderId="4" xfId="9" applyFont="1" applyBorder="1"/>
    <xf numFmtId="0" fontId="21" fillId="9" borderId="32" xfId="9" applyFont="1" applyFill="1" applyBorder="1" applyAlignment="1" applyProtection="1">
      <alignment vertical="center"/>
      <protection locked="0"/>
    </xf>
    <xf numFmtId="166" fontId="6" fillId="9" borderId="33" xfId="9" applyNumberFormat="1" applyFont="1" applyFill="1" applyBorder="1" applyAlignment="1" applyProtection="1">
      <alignment vertical="center"/>
      <protection locked="0"/>
    </xf>
    <xf numFmtId="167" fontId="6" fillId="9" borderId="34" xfId="9" applyNumberFormat="1" applyFont="1" applyFill="1" applyBorder="1" applyAlignment="1" applyProtection="1">
      <alignment vertical="center"/>
      <protection locked="0"/>
    </xf>
    <xf numFmtId="166" fontId="6" fillId="9" borderId="34" xfId="9" applyNumberFormat="1" applyFont="1" applyFill="1" applyBorder="1" applyAlignment="1" applyProtection="1">
      <alignment vertical="center"/>
      <protection locked="0"/>
    </xf>
    <xf numFmtId="166" fontId="6" fillId="11" borderId="34" xfId="9" applyNumberFormat="1" applyFont="1" applyFill="1" applyBorder="1" applyAlignment="1">
      <alignment vertical="center"/>
    </xf>
    <xf numFmtId="166" fontId="6" fillId="9" borderId="35" xfId="9" applyNumberFormat="1" applyFont="1" applyFill="1" applyBorder="1" applyAlignment="1" applyProtection="1">
      <alignment vertical="center"/>
      <protection locked="0"/>
    </xf>
    <xf numFmtId="0" fontId="1" fillId="0" borderId="5" xfId="9" applyFont="1" applyBorder="1" applyAlignment="1">
      <alignment horizontal="left" wrapText="1"/>
    </xf>
    <xf numFmtId="0" fontId="4" fillId="0" borderId="9" xfId="9" applyFont="1" applyBorder="1"/>
    <xf numFmtId="0" fontId="1" fillId="0" borderId="10" xfId="9" applyFont="1" applyBorder="1"/>
    <xf numFmtId="0" fontId="21" fillId="0" borderId="10" xfId="9" applyFont="1" applyBorder="1" applyAlignment="1">
      <alignment vertical="center"/>
    </xf>
    <xf numFmtId="166" fontId="6" fillId="0" borderId="10" xfId="9" applyNumberFormat="1" applyFont="1" applyBorder="1" applyAlignment="1">
      <alignment vertical="center"/>
    </xf>
    <xf numFmtId="167" fontId="6" fillId="0" borderId="10" xfId="9" applyNumberFormat="1" applyFont="1" applyBorder="1" applyAlignment="1">
      <alignment vertical="center"/>
    </xf>
    <xf numFmtId="0" fontId="1" fillId="0" borderId="11" xfId="9" applyFont="1" applyBorder="1" applyAlignment="1">
      <alignment horizontal="left" wrapText="1"/>
    </xf>
    <xf numFmtId="0" fontId="6" fillId="0" borderId="0" xfId="9" applyFont="1" applyAlignment="1" applyProtection="1">
      <alignment horizontal="center"/>
      <protection hidden="1"/>
    </xf>
    <xf numFmtId="0" fontId="15" fillId="0" borderId="0" xfId="9" applyFont="1" applyProtection="1">
      <protection hidden="1"/>
    </xf>
    <xf numFmtId="49" fontId="1" fillId="0" borderId="0" xfId="9" applyNumberFormat="1" applyFont="1" applyProtection="1">
      <protection hidden="1"/>
    </xf>
    <xf numFmtId="0" fontId="35" fillId="5" borderId="2" xfId="9" applyFont="1" applyFill="1" applyBorder="1" applyAlignment="1" applyProtection="1">
      <alignment horizontal="centerContinuous"/>
      <protection hidden="1"/>
    </xf>
    <xf numFmtId="0" fontId="29" fillId="0" borderId="0" xfId="9" quotePrefix="1" applyFont="1"/>
    <xf numFmtId="0" fontId="3" fillId="12" borderId="11" xfId="9" applyFont="1" applyFill="1" applyBorder="1" applyAlignment="1">
      <alignment horizontal="centerContinuous" vertical="center" wrapText="1"/>
    </xf>
    <xf numFmtId="166" fontId="6" fillId="11" borderId="29" xfId="9" applyNumberFormat="1" applyFont="1" applyFill="1" applyBorder="1" applyAlignment="1">
      <alignment vertical="center"/>
    </xf>
    <xf numFmtId="166" fontId="6" fillId="11" borderId="31" xfId="9" applyNumberFormat="1" applyFont="1" applyFill="1" applyBorder="1" applyAlignment="1">
      <alignment vertical="center"/>
    </xf>
    <xf numFmtId="0" fontId="6" fillId="0" borderId="36" xfId="9" applyFont="1" applyBorder="1" applyAlignment="1">
      <alignment vertical="center"/>
    </xf>
    <xf numFmtId="166" fontId="6" fillId="9" borderId="15" xfId="9" applyNumberFormat="1" applyFont="1" applyFill="1" applyBorder="1" applyAlignment="1" applyProtection="1">
      <alignment vertical="center"/>
      <protection locked="0"/>
    </xf>
    <xf numFmtId="167" fontId="6" fillId="9" borderId="37" xfId="9" applyNumberFormat="1" applyFont="1" applyFill="1" applyBorder="1" applyAlignment="1" applyProtection="1">
      <alignment vertical="center"/>
      <protection locked="0"/>
    </xf>
    <xf numFmtId="166" fontId="6" fillId="9" borderId="37" xfId="9" applyNumberFormat="1" applyFont="1" applyFill="1" applyBorder="1" applyAlignment="1" applyProtection="1">
      <alignment vertical="center"/>
      <protection locked="0"/>
    </xf>
    <xf numFmtId="166" fontId="6" fillId="11" borderId="38" xfId="9" applyNumberFormat="1" applyFont="1" applyFill="1" applyBorder="1" applyAlignment="1">
      <alignment vertical="center"/>
    </xf>
    <xf numFmtId="0" fontId="6" fillId="4" borderId="36" xfId="9" applyFont="1" applyFill="1" applyBorder="1" applyAlignment="1">
      <alignment vertical="center"/>
    </xf>
    <xf numFmtId="0" fontId="6" fillId="0" borderId="32" xfId="9" applyFont="1" applyBorder="1" applyAlignment="1">
      <alignment vertical="center"/>
    </xf>
    <xf numFmtId="166" fontId="6" fillId="11" borderId="35" xfId="9" applyNumberFormat="1" applyFont="1" applyFill="1" applyBorder="1" applyAlignment="1">
      <alignment vertical="center"/>
    </xf>
    <xf numFmtId="0" fontId="14" fillId="5" borderId="4" xfId="9" applyFont="1" applyFill="1" applyBorder="1" applyAlignment="1" applyProtection="1">
      <alignment horizontal="centerContinuous"/>
      <protection hidden="1"/>
    </xf>
    <xf numFmtId="0" fontId="1" fillId="7" borderId="5" xfId="9" applyFont="1" applyFill="1" applyBorder="1" applyAlignment="1" applyProtection="1">
      <alignment horizontal="left" vertical="top" wrapText="1"/>
      <protection hidden="1"/>
    </xf>
    <xf numFmtId="0" fontId="9" fillId="7" borderId="4" xfId="9" applyFont="1" applyFill="1" applyBorder="1" applyAlignment="1" applyProtection="1">
      <alignment vertical="top"/>
      <protection hidden="1"/>
    </xf>
    <xf numFmtId="0" fontId="9" fillId="7" borderId="0" xfId="9" applyFont="1" applyFill="1" applyAlignment="1" applyProtection="1">
      <alignment vertical="top"/>
      <protection hidden="1"/>
    </xf>
    <xf numFmtId="0" fontId="9" fillId="7" borderId="5" xfId="9" applyFont="1" applyFill="1" applyBorder="1" applyAlignment="1" applyProtection="1">
      <alignment vertical="top"/>
      <protection hidden="1"/>
    </xf>
    <xf numFmtId="0" fontId="0" fillId="0" borderId="0" xfId="0" applyAlignment="1" applyProtection="1">
      <alignment horizontal="left" vertical="top" wrapText="1"/>
      <protection hidden="1"/>
    </xf>
    <xf numFmtId="168" fontId="1" fillId="9" borderId="39" xfId="1" applyNumberFormat="1" applyFont="1" applyFill="1" applyBorder="1" applyAlignment="1" applyProtection="1">
      <alignment horizontal="center" vertical="center"/>
      <protection locked="0"/>
    </xf>
    <xf numFmtId="0" fontId="0" fillId="7" borderId="0" xfId="0" applyFill="1" applyAlignment="1" applyProtection="1">
      <alignment vertical="top"/>
      <protection hidden="1"/>
    </xf>
    <xf numFmtId="0" fontId="0" fillId="7" borderId="5" xfId="0" applyFill="1" applyBorder="1" applyProtection="1">
      <protection hidden="1"/>
    </xf>
    <xf numFmtId="0" fontId="9" fillId="0" borderId="0" xfId="0" applyFont="1" applyAlignment="1">
      <alignment horizontal="right"/>
    </xf>
    <xf numFmtId="0" fontId="6" fillId="0" borderId="0" xfId="9" applyFont="1" applyAlignment="1">
      <alignment horizontal="center"/>
    </xf>
    <xf numFmtId="0" fontId="9" fillId="7" borderId="4" xfId="0" applyFont="1" applyFill="1" applyBorder="1" applyAlignment="1" applyProtection="1">
      <alignment vertical="center"/>
      <protection hidden="1"/>
    </xf>
    <xf numFmtId="0" fontId="9" fillId="7" borderId="0" xfId="0" applyFont="1" applyFill="1" applyProtection="1">
      <protection hidden="1"/>
    </xf>
    <xf numFmtId="0" fontId="0" fillId="0" borderId="4" xfId="0" applyBorder="1"/>
    <xf numFmtId="0" fontId="1" fillId="0" borderId="5" xfId="9" quotePrefix="1" applyFont="1" applyBorder="1" applyAlignment="1">
      <alignment horizontal="center" wrapText="1"/>
    </xf>
    <xf numFmtId="0" fontId="6" fillId="0" borderId="4" xfId="0" applyFont="1" applyBorder="1"/>
    <xf numFmtId="0" fontId="5" fillId="7" borderId="25" xfId="9" applyFont="1" applyFill="1" applyBorder="1" applyAlignment="1">
      <alignment wrapText="1"/>
    </xf>
    <xf numFmtId="0" fontId="5" fillId="7" borderId="2" xfId="9" applyFont="1" applyFill="1" applyBorder="1" applyAlignment="1">
      <alignment horizontal="center" wrapText="1"/>
    </xf>
    <xf numFmtId="0" fontId="5" fillId="7" borderId="3" xfId="9" applyFont="1" applyFill="1" applyBorder="1" applyAlignment="1">
      <alignment horizontal="center" wrapText="1"/>
    </xf>
    <xf numFmtId="0" fontId="1" fillId="0" borderId="5" xfId="7" applyFont="1" applyBorder="1" applyAlignment="1">
      <alignment horizontal="center" wrapText="1"/>
    </xf>
    <xf numFmtId="0" fontId="9" fillId="7" borderId="26" xfId="9" applyFont="1" applyFill="1" applyBorder="1" applyAlignment="1">
      <alignment horizontal="left" wrapText="1"/>
    </xf>
    <xf numFmtId="0" fontId="5" fillId="7" borderId="17" xfId="9" quotePrefix="1" applyFont="1" applyFill="1" applyBorder="1" applyAlignment="1">
      <alignment horizontal="center" wrapText="1"/>
    </xf>
    <xf numFmtId="0" fontId="5" fillId="7" borderId="27" xfId="9" quotePrefix="1" applyFont="1" applyFill="1" applyBorder="1" applyAlignment="1">
      <alignment horizontal="center" wrapText="1"/>
    </xf>
    <xf numFmtId="49" fontId="1" fillId="0" borderId="4" xfId="9" applyNumberFormat="1" applyFont="1" applyBorder="1" applyAlignment="1">
      <alignment vertical="top"/>
    </xf>
    <xf numFmtId="0" fontId="6" fillId="0" borderId="30" xfId="9" applyFont="1" applyBorder="1" applyAlignment="1">
      <alignment horizontal="left" vertical="top"/>
    </xf>
    <xf numFmtId="165" fontId="1" fillId="9" borderId="19" xfId="9" applyNumberFormat="1" applyFont="1" applyFill="1" applyBorder="1" applyProtection="1">
      <protection locked="0"/>
    </xf>
    <xf numFmtId="167" fontId="1" fillId="9" borderId="19" xfId="9" applyNumberFormat="1" applyFont="1" applyFill="1" applyBorder="1" applyProtection="1">
      <protection locked="0"/>
    </xf>
    <xf numFmtId="167" fontId="1" fillId="9" borderId="31" xfId="9" applyNumberFormat="1" applyFont="1" applyFill="1" applyBorder="1" applyProtection="1">
      <protection locked="0"/>
    </xf>
    <xf numFmtId="0" fontId="1" fillId="0" borderId="5" xfId="9" applyFont="1" applyBorder="1"/>
    <xf numFmtId="0" fontId="6" fillId="4" borderId="30" xfId="9" applyFont="1" applyFill="1" applyBorder="1" applyAlignment="1">
      <alignment horizontal="left" vertical="top"/>
    </xf>
    <xf numFmtId="0" fontId="6" fillId="0" borderId="36" xfId="9" applyFont="1" applyBorder="1" applyAlignment="1">
      <alignment horizontal="left" vertical="top"/>
    </xf>
    <xf numFmtId="165" fontId="1" fillId="9" borderId="37" xfId="9" applyNumberFormat="1" applyFont="1" applyFill="1" applyBorder="1" applyProtection="1">
      <protection locked="0"/>
    </xf>
    <xf numFmtId="167" fontId="1" fillId="9" borderId="37" xfId="9" applyNumberFormat="1" applyFont="1" applyFill="1" applyBorder="1" applyProtection="1">
      <protection locked="0"/>
    </xf>
    <xf numFmtId="167" fontId="1" fillId="9" borderId="38" xfId="9" applyNumberFormat="1" applyFont="1" applyFill="1" applyBorder="1" applyProtection="1">
      <protection locked="0"/>
    </xf>
    <xf numFmtId="0" fontId="6" fillId="4" borderId="36" xfId="9" applyFont="1" applyFill="1" applyBorder="1" applyAlignment="1">
      <alignment horizontal="left" vertical="top"/>
    </xf>
    <xf numFmtId="0" fontId="6" fillId="0" borderId="32" xfId="9" applyFont="1" applyBorder="1" applyAlignment="1">
      <alignment horizontal="left" vertical="top"/>
    </xf>
    <xf numFmtId="165" fontId="1" fillId="9" borderId="34" xfId="9" applyNumberFormat="1" applyFont="1" applyFill="1" applyBorder="1" applyProtection="1">
      <protection locked="0"/>
    </xf>
    <xf numFmtId="167" fontId="1" fillId="9" borderId="34" xfId="9" applyNumberFormat="1" applyFont="1" applyFill="1" applyBorder="1" applyProtection="1">
      <protection locked="0"/>
    </xf>
    <xf numFmtId="167" fontId="1" fillId="9" borderId="35" xfId="9" applyNumberFormat="1" applyFont="1" applyFill="1" applyBorder="1" applyProtection="1">
      <protection locked="0"/>
    </xf>
    <xf numFmtId="0" fontId="0" fillId="0" borderId="9" xfId="0" applyBorder="1"/>
    <xf numFmtId="0" fontId="9" fillId="0" borderId="10" xfId="9" applyFont="1" applyBorder="1"/>
    <xf numFmtId="165" fontId="1" fillId="0" borderId="10" xfId="9" applyNumberFormat="1" applyFont="1" applyBorder="1"/>
    <xf numFmtId="0" fontId="0" fillId="0" borderId="11" xfId="0" applyBorder="1"/>
    <xf numFmtId="0" fontId="9" fillId="0" borderId="0" xfId="9" applyFont="1" applyProtection="1">
      <protection hidden="1"/>
    </xf>
    <xf numFmtId="165" fontId="1" fillId="0" borderId="0" xfId="9" applyNumberFormat="1" applyFont="1" applyProtection="1">
      <protection hidden="1"/>
    </xf>
    <xf numFmtId="0" fontId="14" fillId="5" borderId="1" xfId="10" applyFont="1" applyFill="1" applyBorder="1" applyAlignment="1" applyProtection="1">
      <alignment horizontal="centerContinuous"/>
      <protection hidden="1"/>
    </xf>
    <xf numFmtId="0" fontId="31" fillId="5" borderId="2" xfId="10" applyFont="1" applyFill="1" applyBorder="1" applyAlignment="1" applyProtection="1">
      <alignment horizontal="centerContinuous"/>
      <protection hidden="1"/>
    </xf>
    <xf numFmtId="0" fontId="31" fillId="5" borderId="3" xfId="10" applyFont="1" applyFill="1" applyBorder="1" applyAlignment="1" applyProtection="1">
      <alignment horizontal="centerContinuous"/>
      <protection hidden="1"/>
    </xf>
    <xf numFmtId="0" fontId="15" fillId="0" borderId="0" xfId="10" applyFont="1"/>
    <xf numFmtId="0" fontId="31" fillId="0" borderId="0" xfId="10" applyFont="1"/>
    <xf numFmtId="0" fontId="14" fillId="5" borderId="4" xfId="10" applyFont="1" applyFill="1" applyBorder="1" applyAlignment="1" applyProtection="1">
      <alignment horizontal="centerContinuous"/>
      <protection hidden="1"/>
    </xf>
    <xf numFmtId="0" fontId="31" fillId="5" borderId="0" xfId="10" applyFont="1" applyFill="1" applyAlignment="1" applyProtection="1">
      <alignment horizontal="centerContinuous"/>
      <protection hidden="1"/>
    </xf>
    <xf numFmtId="0" fontId="31" fillId="5" borderId="5" xfId="10" applyFont="1" applyFill="1" applyBorder="1" applyAlignment="1" applyProtection="1">
      <alignment horizontal="centerContinuous"/>
      <protection hidden="1"/>
    </xf>
    <xf numFmtId="0" fontId="10" fillId="0" borderId="0" xfId="10" applyFont="1"/>
    <xf numFmtId="0" fontId="14" fillId="5" borderId="4" xfId="10" applyFont="1" applyFill="1" applyBorder="1" applyAlignment="1" applyProtection="1">
      <alignment horizontal="centerContinuous" vertical="center"/>
      <protection hidden="1"/>
    </xf>
    <xf numFmtId="49" fontId="1" fillId="0" borderId="4" xfId="10" applyNumberFormat="1" applyFont="1" applyBorder="1" applyProtection="1">
      <protection hidden="1"/>
    </xf>
    <xf numFmtId="0" fontId="1" fillId="0" borderId="0" xfId="10" applyFont="1" applyProtection="1">
      <protection hidden="1"/>
    </xf>
    <xf numFmtId="0" fontId="1" fillId="0" borderId="0" xfId="10" quotePrefix="1" applyFont="1" applyAlignment="1" applyProtection="1">
      <alignment horizontal="center" wrapText="1"/>
      <protection hidden="1"/>
    </xf>
    <xf numFmtId="0" fontId="1" fillId="0" borderId="5" xfId="10" applyFont="1" applyBorder="1" applyProtection="1">
      <protection hidden="1"/>
    </xf>
    <xf numFmtId="0" fontId="1" fillId="0" borderId="0" xfId="10" applyFont="1"/>
    <xf numFmtId="0" fontId="29" fillId="7" borderId="4" xfId="10" applyFont="1" applyFill="1" applyBorder="1" applyAlignment="1" applyProtection="1">
      <alignment vertical="top"/>
      <protection hidden="1"/>
    </xf>
    <xf numFmtId="0" fontId="1" fillId="7" borderId="0" xfId="10" applyFont="1" applyFill="1" applyAlignment="1" applyProtection="1">
      <alignment vertical="top"/>
      <protection hidden="1"/>
    </xf>
    <xf numFmtId="0" fontId="1" fillId="7" borderId="0" xfId="10" applyFont="1" applyFill="1" applyAlignment="1" applyProtection="1">
      <alignment vertical="center"/>
      <protection hidden="1"/>
    </xf>
    <xf numFmtId="0" fontId="1" fillId="7" borderId="5" xfId="10" applyFont="1" applyFill="1" applyBorder="1" applyAlignment="1" applyProtection="1">
      <alignment vertical="center"/>
      <protection hidden="1"/>
    </xf>
    <xf numFmtId="0" fontId="11" fillId="7" borderId="5" xfId="10" applyFont="1" applyFill="1" applyBorder="1" applyAlignment="1" applyProtection="1">
      <alignment vertical="top" wrapText="1"/>
      <protection hidden="1"/>
    </xf>
    <xf numFmtId="0" fontId="9" fillId="7" borderId="4" xfId="10" applyFont="1" applyFill="1" applyBorder="1" applyAlignment="1" applyProtection="1">
      <alignment vertical="top"/>
      <protection hidden="1"/>
    </xf>
    <xf numFmtId="0" fontId="9" fillId="7" borderId="0" xfId="10" applyFont="1" applyFill="1" applyAlignment="1" applyProtection="1">
      <alignment vertical="top"/>
      <protection hidden="1"/>
    </xf>
    <xf numFmtId="0" fontId="9" fillId="7" borderId="5" xfId="10" applyFont="1" applyFill="1" applyBorder="1" applyAlignment="1" applyProtection="1">
      <alignment vertical="top"/>
      <protection hidden="1"/>
    </xf>
    <xf numFmtId="0" fontId="1" fillId="0" borderId="4" xfId="10" applyFont="1" applyBorder="1"/>
    <xf numFmtId="0" fontId="4" fillId="0" borderId="0" xfId="10" applyFont="1" applyAlignment="1">
      <alignment horizontal="left" vertical="center"/>
    </xf>
    <xf numFmtId="0" fontId="4" fillId="0" borderId="5" xfId="10" applyFont="1" applyBorder="1" applyAlignment="1">
      <alignment horizontal="left" vertical="center"/>
    </xf>
    <xf numFmtId="0" fontId="1" fillId="0" borderId="1" xfId="10" applyFont="1" applyBorder="1"/>
    <xf numFmtId="0" fontId="3" fillId="12" borderId="2" xfId="10" applyFont="1" applyFill="1" applyBorder="1" applyAlignment="1">
      <alignment horizontal="centerContinuous"/>
    </xf>
    <xf numFmtId="0" fontId="3" fillId="12" borderId="2" xfId="10" applyFont="1" applyFill="1" applyBorder="1" applyAlignment="1">
      <alignment horizontal="centerContinuous" wrapText="1"/>
    </xf>
    <xf numFmtId="0" fontId="3" fillId="12" borderId="3" xfId="10" applyFont="1" applyFill="1" applyBorder="1" applyAlignment="1">
      <alignment horizontal="centerContinuous" wrapText="1"/>
    </xf>
    <xf numFmtId="0" fontId="10" fillId="0" borderId="0" xfId="10" applyFont="1" applyAlignment="1">
      <alignment vertical="top"/>
    </xf>
    <xf numFmtId="0" fontId="3" fillId="12" borderId="0" xfId="10" applyFont="1" applyFill="1" applyAlignment="1">
      <alignment horizontal="centerContinuous"/>
    </xf>
    <xf numFmtId="0" fontId="3" fillId="12" borderId="0" xfId="10" applyFont="1" applyFill="1" applyAlignment="1">
      <alignment horizontal="centerContinuous" wrapText="1"/>
    </xf>
    <xf numFmtId="0" fontId="3" fillId="12" borderId="5" xfId="10" applyFont="1" applyFill="1" applyBorder="1" applyAlignment="1">
      <alignment horizontal="centerContinuous" wrapText="1"/>
    </xf>
    <xf numFmtId="0" fontId="16" fillId="0" borderId="0" xfId="9" applyFont="1" applyAlignment="1">
      <alignment horizontal="left"/>
    </xf>
    <xf numFmtId="49" fontId="1" fillId="0" borderId="4" xfId="10" applyNumberFormat="1" applyFont="1" applyBorder="1"/>
    <xf numFmtId="0" fontId="9" fillId="7" borderId="25" xfId="10" applyFont="1" applyFill="1" applyBorder="1" applyAlignment="1">
      <alignment horizontal="left" vertical="center" wrapText="1"/>
    </xf>
    <xf numFmtId="0" fontId="5" fillId="7" borderId="2" xfId="10" applyFont="1" applyFill="1" applyBorder="1" applyAlignment="1">
      <alignment horizontal="center" vertical="center" wrapText="1"/>
    </xf>
    <xf numFmtId="0" fontId="5" fillId="7" borderId="3" xfId="10" applyFont="1" applyFill="1" applyBorder="1" applyAlignment="1">
      <alignment horizontal="center" vertical="center" wrapText="1"/>
    </xf>
    <xf numFmtId="0" fontId="1" fillId="0" borderId="5" xfId="10" applyFont="1" applyBorder="1"/>
    <xf numFmtId="0" fontId="1" fillId="0" borderId="0" xfId="10" quotePrefix="1" applyFont="1"/>
    <xf numFmtId="0" fontId="5" fillId="7" borderId="26" xfId="10" applyFont="1" applyFill="1" applyBorder="1" applyAlignment="1">
      <alignment horizontal="left"/>
    </xf>
    <xf numFmtId="0" fontId="5" fillId="7" borderId="17" xfId="10" quotePrefix="1" applyFont="1" applyFill="1" applyBorder="1" applyAlignment="1">
      <alignment horizontal="center" wrapText="1"/>
    </xf>
    <xf numFmtId="0" fontId="5" fillId="7" borderId="27" xfId="10" quotePrefix="1" applyFont="1" applyFill="1" applyBorder="1" applyAlignment="1">
      <alignment horizontal="center" wrapText="1"/>
    </xf>
    <xf numFmtId="0" fontId="1" fillId="0" borderId="5" xfId="10" applyFont="1" applyBorder="1" applyAlignment="1">
      <alignment wrapText="1"/>
    </xf>
    <xf numFmtId="0" fontId="6" fillId="0" borderId="30" xfId="10" applyFont="1" applyBorder="1" applyAlignment="1">
      <alignment horizontal="left" vertical="top"/>
    </xf>
    <xf numFmtId="169" fontId="1" fillId="0" borderId="6" xfId="10" applyNumberFormat="1" applyFont="1" applyBorder="1"/>
    <xf numFmtId="0" fontId="1" fillId="9" borderId="19" xfId="10" applyFont="1" applyFill="1" applyBorder="1" applyAlignment="1" applyProtection="1">
      <alignment horizontal="center"/>
      <protection locked="0"/>
    </xf>
    <xf numFmtId="169" fontId="1" fillId="0" borderId="7" xfId="10" applyNumberFormat="1" applyFont="1" applyBorder="1"/>
    <xf numFmtId="169" fontId="1" fillId="0" borderId="19" xfId="10" applyNumberFormat="1" applyFont="1" applyBorder="1"/>
    <xf numFmtId="0" fontId="1" fillId="9" borderId="40" xfId="10" applyFont="1" applyFill="1" applyBorder="1" applyAlignment="1" applyProtection="1">
      <alignment horizontal="center"/>
      <protection locked="0"/>
    </xf>
    <xf numFmtId="0" fontId="6" fillId="4" borderId="30" xfId="10" applyFont="1" applyFill="1" applyBorder="1" applyAlignment="1">
      <alignment horizontal="left" vertical="top"/>
    </xf>
    <xf numFmtId="169" fontId="1" fillId="4" borderId="6" xfId="10" applyNumberFormat="1" applyFont="1" applyFill="1" applyBorder="1"/>
    <xf numFmtId="169" fontId="1" fillId="4" borderId="7" xfId="10" applyNumberFormat="1" applyFont="1" applyFill="1" applyBorder="1"/>
    <xf numFmtId="169" fontId="1" fillId="4" borderId="19" xfId="10" applyNumberFormat="1" applyFont="1" applyFill="1" applyBorder="1"/>
    <xf numFmtId="0" fontId="1" fillId="0" borderId="0" xfId="10" applyFont="1" applyAlignment="1">
      <alignment wrapText="1"/>
    </xf>
    <xf numFmtId="0" fontId="1" fillId="9" borderId="41" xfId="10" applyFont="1" applyFill="1" applyBorder="1" applyAlignment="1" applyProtection="1">
      <alignment horizontal="center"/>
      <protection locked="0"/>
    </xf>
    <xf numFmtId="169" fontId="1" fillId="13" borderId="0" xfId="10" applyNumberFormat="1" applyFont="1" applyFill="1"/>
    <xf numFmtId="0" fontId="1" fillId="9" borderId="42" xfId="10" applyFont="1" applyFill="1" applyBorder="1" applyAlignment="1" applyProtection="1">
      <alignment horizontal="center"/>
      <protection locked="0"/>
    </xf>
    <xf numFmtId="0" fontId="1" fillId="2" borderId="0" xfId="10" applyFont="1" applyFill="1"/>
    <xf numFmtId="0" fontId="1" fillId="9" borderId="43" xfId="10" applyFont="1" applyFill="1" applyBorder="1" applyAlignment="1" applyProtection="1">
      <alignment horizontal="center"/>
      <protection locked="0"/>
    </xf>
    <xf numFmtId="0" fontId="1" fillId="9" borderId="31" xfId="10" applyFont="1" applyFill="1" applyBorder="1" applyAlignment="1" applyProtection="1">
      <alignment horizontal="center"/>
      <protection locked="0"/>
    </xf>
    <xf numFmtId="0" fontId="6" fillId="4" borderId="36" xfId="10" applyFont="1" applyFill="1" applyBorder="1" applyAlignment="1">
      <alignment horizontal="left" vertical="top"/>
    </xf>
    <xf numFmtId="0" fontId="6" fillId="0" borderId="32" xfId="10" applyFont="1" applyBorder="1" applyAlignment="1">
      <alignment horizontal="left" vertical="top"/>
    </xf>
    <xf numFmtId="169" fontId="1" fillId="13" borderId="10" xfId="10" applyNumberFormat="1" applyFont="1" applyFill="1" applyBorder="1"/>
    <xf numFmtId="0" fontId="1" fillId="9" borderId="34" xfId="10" applyFont="1" applyFill="1" applyBorder="1" applyAlignment="1" applyProtection="1">
      <alignment horizontal="center"/>
      <protection locked="0"/>
    </xf>
    <xf numFmtId="0" fontId="1" fillId="9" borderId="35" xfId="10" applyFont="1" applyFill="1" applyBorder="1" applyAlignment="1" applyProtection="1">
      <alignment horizontal="center"/>
      <protection locked="0"/>
    </xf>
    <xf numFmtId="49" fontId="6" fillId="0" borderId="4" xfId="10" applyNumberFormat="1" applyFont="1" applyBorder="1"/>
    <xf numFmtId="0" fontId="21" fillId="0" borderId="0" xfId="10" applyFont="1"/>
    <xf numFmtId="0" fontId="6" fillId="0" borderId="0" xfId="7" applyAlignment="1">
      <alignment wrapText="1"/>
    </xf>
    <xf numFmtId="0" fontId="6" fillId="0" borderId="5" xfId="10" applyFont="1" applyBorder="1"/>
    <xf numFmtId="49" fontId="6" fillId="0" borderId="9" xfId="10" applyNumberFormat="1" applyFont="1" applyBorder="1"/>
    <xf numFmtId="0" fontId="6" fillId="0" borderId="10" xfId="10" applyFont="1" applyBorder="1"/>
    <xf numFmtId="0" fontId="6" fillId="0" borderId="11" xfId="10" applyFont="1" applyBorder="1"/>
    <xf numFmtId="49" fontId="6" fillId="0" borderId="0" xfId="10" applyNumberFormat="1" applyFont="1" applyProtection="1">
      <protection hidden="1"/>
    </xf>
    <xf numFmtId="0" fontId="6" fillId="0" borderId="0" xfId="10" applyFont="1" applyProtection="1">
      <protection hidden="1"/>
    </xf>
    <xf numFmtId="49" fontId="1" fillId="0" borderId="0" xfId="10" applyNumberFormat="1" applyFont="1" applyProtection="1">
      <protection hidden="1"/>
    </xf>
    <xf numFmtId="0" fontId="15" fillId="0" borderId="0" xfId="10" applyFont="1" applyProtection="1">
      <protection hidden="1"/>
    </xf>
    <xf numFmtId="0" fontId="1" fillId="0" borderId="0" xfId="10" quotePrefix="1" applyFont="1" applyProtection="1">
      <protection hidden="1"/>
    </xf>
    <xf numFmtId="0" fontId="14" fillId="5" borderId="2" xfId="10" applyFont="1" applyFill="1" applyBorder="1" applyAlignment="1" applyProtection="1">
      <alignment horizontal="centerContinuous"/>
      <protection hidden="1"/>
    </xf>
    <xf numFmtId="0" fontId="14" fillId="5" borderId="3" xfId="10" applyFont="1" applyFill="1" applyBorder="1" applyAlignment="1" applyProtection="1">
      <alignment horizontal="centerContinuous"/>
      <protection hidden="1"/>
    </xf>
    <xf numFmtId="0" fontId="14" fillId="5" borderId="0" xfId="10" applyFont="1" applyFill="1" applyAlignment="1" applyProtection="1">
      <alignment horizontal="centerContinuous" vertical="center"/>
      <protection hidden="1"/>
    </xf>
    <xf numFmtId="0" fontId="14" fillId="5" borderId="5" xfId="10" applyFont="1" applyFill="1" applyBorder="1" applyAlignment="1" applyProtection="1">
      <alignment horizontal="centerContinuous" vertical="center"/>
      <protection hidden="1"/>
    </xf>
    <xf numFmtId="0" fontId="36" fillId="0" borderId="4" xfId="11" applyFont="1" applyBorder="1" applyProtection="1">
      <protection hidden="1"/>
    </xf>
    <xf numFmtId="0" fontId="36" fillId="0" borderId="0" xfId="11" applyFont="1" applyProtection="1">
      <protection hidden="1"/>
    </xf>
    <xf numFmtId="0" fontId="1" fillId="0" borderId="0" xfId="7" applyFont="1" applyProtection="1">
      <protection hidden="1"/>
    </xf>
    <xf numFmtId="0" fontId="28" fillId="0" borderId="5" xfId="7" applyFont="1" applyBorder="1" applyAlignment="1" applyProtection="1">
      <alignment horizontal="center" wrapText="1"/>
      <protection hidden="1"/>
    </xf>
    <xf numFmtId="0" fontId="10" fillId="0" borderId="0" xfId="7" applyFont="1"/>
    <xf numFmtId="0" fontId="24" fillId="7" borderId="4" xfId="11" applyFont="1" applyFill="1" applyBorder="1" applyAlignment="1" applyProtection="1">
      <alignment vertical="center"/>
      <protection hidden="1"/>
    </xf>
    <xf numFmtId="0" fontId="21" fillId="7" borderId="0" xfId="11" applyFont="1" applyFill="1" applyAlignment="1" applyProtection="1">
      <alignment vertical="center"/>
      <protection hidden="1"/>
    </xf>
    <xf numFmtId="3" fontId="9" fillId="7" borderId="0" xfId="11" applyNumberFormat="1" applyFont="1" applyFill="1" applyAlignment="1" applyProtection="1">
      <alignment horizontal="center" vertical="center" wrapText="1"/>
      <protection hidden="1"/>
    </xf>
    <xf numFmtId="0" fontId="26" fillId="7" borderId="5" xfId="7" applyFont="1" applyFill="1" applyBorder="1" applyAlignment="1" applyProtection="1">
      <alignment vertical="center"/>
      <protection hidden="1"/>
    </xf>
    <xf numFmtId="0" fontId="6" fillId="0" borderId="0" xfId="7" applyAlignment="1">
      <alignment vertical="center"/>
    </xf>
    <xf numFmtId="0" fontId="10" fillId="0" borderId="0" xfId="10" applyFont="1" applyAlignment="1">
      <alignment vertical="center" wrapText="1"/>
    </xf>
    <xf numFmtId="0" fontId="38" fillId="7" borderId="5" xfId="11" applyFont="1" applyFill="1" applyBorder="1" applyAlignment="1" applyProtection="1">
      <alignment vertical="center" wrapText="1"/>
      <protection hidden="1"/>
    </xf>
    <xf numFmtId="0" fontId="10" fillId="0" borderId="0" xfId="10" applyFont="1" applyAlignment="1">
      <alignment vertical="center"/>
    </xf>
    <xf numFmtId="0" fontId="38" fillId="7" borderId="0" xfId="11" applyFont="1" applyFill="1" applyAlignment="1" applyProtection="1">
      <alignment horizontal="left" wrapText="1"/>
      <protection hidden="1"/>
    </xf>
    <xf numFmtId="0" fontId="9" fillId="0" borderId="0" xfId="7" applyFont="1"/>
    <xf numFmtId="0" fontId="39" fillId="0" borderId="4" xfId="11" applyFont="1" applyBorder="1" applyProtection="1">
      <protection hidden="1"/>
    </xf>
    <xf numFmtId="0" fontId="39" fillId="0" borderId="0" xfId="11" applyFont="1" applyProtection="1">
      <protection hidden="1"/>
    </xf>
    <xf numFmtId="0" fontId="6" fillId="0" borderId="5" xfId="7" applyBorder="1" applyProtection="1">
      <protection hidden="1"/>
    </xf>
    <xf numFmtId="0" fontId="28" fillId="7" borderId="1" xfId="11" applyFont="1" applyFill="1" applyBorder="1" applyAlignment="1">
      <alignment horizontal="center" vertical="center" wrapText="1"/>
    </xf>
    <xf numFmtId="0" fontId="28" fillId="7" borderId="2" xfId="11" applyFont="1" applyFill="1" applyBorder="1" applyAlignment="1">
      <alignment horizontal="center" vertical="center" wrapText="1"/>
    </xf>
    <xf numFmtId="0" fontId="28" fillId="7" borderId="3" xfId="11" applyFont="1" applyFill="1" applyBorder="1" applyAlignment="1">
      <alignment horizontal="center" vertical="center" wrapText="1"/>
    </xf>
    <xf numFmtId="0" fontId="25" fillId="0" borderId="5" xfId="11" applyFont="1" applyBorder="1" applyAlignment="1">
      <alignment horizontal="left" wrapText="1"/>
    </xf>
    <xf numFmtId="0" fontId="5" fillId="7" borderId="44" xfId="10" quotePrefix="1" applyFont="1" applyFill="1" applyBorder="1" applyAlignment="1">
      <alignment horizontal="center" wrapText="1"/>
    </xf>
    <xf numFmtId="0" fontId="28" fillId="7" borderId="17" xfId="11" applyFont="1" applyFill="1" applyBorder="1" applyAlignment="1">
      <alignment horizontal="center" wrapText="1"/>
    </xf>
    <xf numFmtId="0" fontId="28" fillId="7" borderId="27" xfId="11" applyFont="1" applyFill="1" applyBorder="1" applyAlignment="1">
      <alignment horizontal="center" wrapText="1"/>
    </xf>
    <xf numFmtId="0" fontId="5" fillId="0" borderId="4" xfId="10" quotePrefix="1" applyFont="1" applyBorder="1" applyAlignment="1">
      <alignment horizontal="center" wrapText="1"/>
    </xf>
    <xf numFmtId="0" fontId="5" fillId="0" borderId="0" xfId="10" quotePrefix="1" applyFont="1" applyAlignment="1">
      <alignment horizontal="center" wrapText="1"/>
    </xf>
    <xf numFmtId="0" fontId="28" fillId="0" borderId="0" xfId="11" applyFont="1" applyAlignment="1">
      <alignment horizontal="center" wrapText="1"/>
    </xf>
    <xf numFmtId="0" fontId="28" fillId="0" borderId="5" xfId="11" applyFont="1" applyBorder="1" applyAlignment="1">
      <alignment horizontal="center" wrapText="1"/>
    </xf>
    <xf numFmtId="0" fontId="5" fillId="10" borderId="45" xfId="10" quotePrefix="1" applyFont="1" applyFill="1" applyBorder="1" applyAlignment="1">
      <alignment vertical="center"/>
    </xf>
    <xf numFmtId="0" fontId="5" fillId="10" borderId="14" xfId="10" quotePrefix="1" applyFont="1" applyFill="1" applyBorder="1" applyAlignment="1">
      <alignment vertical="center" wrapText="1"/>
    </xf>
    <xf numFmtId="0" fontId="5" fillId="10" borderId="46" xfId="10" quotePrefix="1" applyFont="1" applyFill="1" applyBorder="1" applyAlignment="1">
      <alignment vertical="center" wrapText="1"/>
    </xf>
    <xf numFmtId="0" fontId="25" fillId="0" borderId="5" xfId="11" applyFont="1" applyBorder="1" applyAlignment="1">
      <alignment horizontal="left" vertical="center" wrapText="1"/>
    </xf>
    <xf numFmtId="0" fontId="10" fillId="0" borderId="0" xfId="7" applyFont="1" applyAlignment="1">
      <alignment vertical="center"/>
    </xf>
    <xf numFmtId="0" fontId="26" fillId="0" borderId="30" xfId="7" applyFont="1" applyBorder="1" applyAlignment="1">
      <alignment horizontal="right" vertical="center"/>
    </xf>
    <xf numFmtId="49" fontId="26" fillId="0" borderId="19" xfId="7" applyNumberFormat="1" applyFont="1" applyBorder="1" applyAlignment="1">
      <alignment horizontal="left" vertical="center"/>
    </xf>
    <xf numFmtId="0" fontId="26" fillId="0" borderId="19" xfId="7" applyFont="1" applyBorder="1" applyAlignment="1">
      <alignment vertical="center"/>
    </xf>
    <xf numFmtId="0" fontId="26" fillId="0" borderId="19" xfId="7" applyFont="1" applyBorder="1" applyAlignment="1">
      <alignment vertical="center" wrapText="1"/>
    </xf>
    <xf numFmtId="169" fontId="26" fillId="0" borderId="19" xfId="7" applyNumberFormat="1" applyFont="1" applyBorder="1" applyAlignment="1">
      <alignment horizontal="right" vertical="center"/>
    </xf>
    <xf numFmtId="169" fontId="6" fillId="9" borderId="19" xfId="11" applyNumberFormat="1" applyFill="1" applyBorder="1" applyAlignment="1" applyProtection="1">
      <alignment horizontal="center" vertical="center"/>
      <protection locked="0"/>
    </xf>
    <xf numFmtId="169" fontId="6" fillId="0" borderId="0" xfId="11" applyNumberFormat="1" applyAlignment="1">
      <alignment horizontal="center" vertical="center"/>
    </xf>
    <xf numFmtId="169" fontId="6" fillId="9" borderId="31" xfId="11" applyNumberFormat="1" applyFill="1" applyBorder="1" applyAlignment="1" applyProtection="1">
      <alignment horizontal="center" vertical="center"/>
      <protection locked="0"/>
    </xf>
    <xf numFmtId="169" fontId="26" fillId="0" borderId="5" xfId="7" applyNumberFormat="1" applyFont="1" applyBorder="1"/>
    <xf numFmtId="0" fontId="26" fillId="4" borderId="30" xfId="7" applyFont="1" applyFill="1" applyBorder="1" applyAlignment="1">
      <alignment horizontal="right" vertical="center"/>
    </xf>
    <xf numFmtId="49" fontId="26" fillId="4" borderId="19" xfId="7" applyNumberFormat="1" applyFont="1" applyFill="1" applyBorder="1" applyAlignment="1">
      <alignment horizontal="left" vertical="center"/>
    </xf>
    <xf numFmtId="0" fontId="26" fillId="4" borderId="19" xfId="7" applyFont="1" applyFill="1" applyBorder="1" applyAlignment="1">
      <alignment vertical="center"/>
    </xf>
    <xf numFmtId="0" fontId="26" fillId="4" borderId="19" xfId="7" applyFont="1" applyFill="1" applyBorder="1" applyAlignment="1">
      <alignment vertical="center" wrapText="1"/>
    </xf>
    <xf numFmtId="169" fontId="26" fillId="4" borderId="19" xfId="7" applyNumberFormat="1" applyFont="1" applyFill="1" applyBorder="1" applyAlignment="1">
      <alignment horizontal="right" vertical="center"/>
    </xf>
    <xf numFmtId="0" fontId="9" fillId="0" borderId="0" xfId="7" applyFont="1" applyAlignment="1">
      <alignment horizontal="right"/>
    </xf>
    <xf numFmtId="0" fontId="21" fillId="0" borderId="0" xfId="7" applyFont="1" applyAlignment="1">
      <alignment horizontal="right"/>
    </xf>
    <xf numFmtId="0" fontId="21" fillId="0" borderId="0" xfId="7" applyFont="1"/>
    <xf numFmtId="0" fontId="40" fillId="0" borderId="0" xfId="7" applyFont="1"/>
    <xf numFmtId="0" fontId="26" fillId="14" borderId="47" xfId="0" applyFont="1" applyFill="1" applyBorder="1" applyAlignment="1">
      <alignment horizontal="right" readingOrder="1"/>
    </xf>
    <xf numFmtId="0" fontId="26" fillId="14" borderId="47" xfId="0" applyFont="1" applyFill="1" applyBorder="1" applyAlignment="1">
      <alignment horizontal="left" readingOrder="1"/>
    </xf>
    <xf numFmtId="0" fontId="26" fillId="15" borderId="48" xfId="0" applyFont="1" applyFill="1" applyBorder="1" applyAlignment="1">
      <alignment horizontal="right" readingOrder="1"/>
    </xf>
    <xf numFmtId="0" fontId="26" fillId="15" borderId="48" xfId="0" applyFont="1" applyFill="1" applyBorder="1" applyAlignment="1">
      <alignment horizontal="left" readingOrder="1"/>
    </xf>
    <xf numFmtId="0" fontId="26" fillId="14" borderId="48" xfId="0" applyFont="1" applyFill="1" applyBorder="1" applyAlignment="1">
      <alignment horizontal="right" readingOrder="1"/>
    </xf>
    <xf numFmtId="0" fontId="26" fillId="14" borderId="48" xfId="0" applyFont="1" applyFill="1" applyBorder="1" applyAlignment="1">
      <alignment horizontal="left" readingOrder="1"/>
    </xf>
    <xf numFmtId="169" fontId="26" fillId="0" borderId="5" xfId="7" applyNumberFormat="1" applyFont="1" applyBorder="1" applyAlignment="1">
      <alignment vertical="center"/>
    </xf>
    <xf numFmtId="0" fontId="26" fillId="4" borderId="32" xfId="7" applyFont="1" applyFill="1" applyBorder="1" applyAlignment="1">
      <alignment horizontal="right" vertical="center"/>
    </xf>
    <xf numFmtId="49" fontId="26" fillId="4" borderId="34" xfId="7" applyNumberFormat="1" applyFont="1" applyFill="1" applyBorder="1" applyAlignment="1">
      <alignment horizontal="left" vertical="center"/>
    </xf>
    <xf numFmtId="0" fontId="26" fillId="4" borderId="34" xfId="7" applyFont="1" applyFill="1" applyBorder="1" applyAlignment="1">
      <alignment vertical="center"/>
    </xf>
    <xf numFmtId="0" fontId="26" fillId="4" borderId="34" xfId="7" applyFont="1" applyFill="1" applyBorder="1" applyAlignment="1">
      <alignment vertical="center" wrapText="1"/>
    </xf>
    <xf numFmtId="169" fontId="26" fillId="4" borderId="34" xfId="7" applyNumberFormat="1" applyFont="1" applyFill="1" applyBorder="1" applyAlignment="1">
      <alignment horizontal="right" vertical="center"/>
    </xf>
    <xf numFmtId="169" fontId="6" fillId="9" borderId="34" xfId="11" applyNumberFormat="1" applyFill="1" applyBorder="1" applyAlignment="1" applyProtection="1">
      <alignment horizontal="center" vertical="center"/>
      <protection locked="0"/>
    </xf>
    <xf numFmtId="169" fontId="6" fillId="0" borderId="10" xfId="11" applyNumberFormat="1" applyBorder="1" applyAlignment="1">
      <alignment horizontal="center" vertical="center"/>
    </xf>
    <xf numFmtId="169" fontId="6" fillId="9" borderId="35" xfId="11" applyNumberFormat="1" applyFill="1" applyBorder="1" applyAlignment="1" applyProtection="1">
      <alignment horizontal="center" vertical="center"/>
      <protection locked="0"/>
    </xf>
    <xf numFmtId="0" fontId="28" fillId="4" borderId="1" xfId="11" applyFont="1" applyFill="1" applyBorder="1" applyAlignment="1">
      <alignment horizontal="centerContinuous" vertical="center"/>
    </xf>
    <xf numFmtId="0" fontId="5" fillId="7" borderId="4" xfId="10" quotePrefix="1" applyFont="1" applyFill="1" applyBorder="1" applyAlignment="1">
      <alignment horizontal="center" wrapText="1"/>
    </xf>
    <xf numFmtId="0" fontId="5" fillId="7" borderId="0" xfId="10" quotePrefix="1" applyFont="1" applyFill="1" applyAlignment="1">
      <alignment horizontal="center" wrapText="1"/>
    </xf>
    <xf numFmtId="0" fontId="28" fillId="7" borderId="0" xfId="11" applyFont="1" applyFill="1" applyAlignment="1">
      <alignment horizontal="center" wrapText="1"/>
    </xf>
    <xf numFmtId="0" fontId="28" fillId="7" borderId="4" xfId="11" applyFont="1" applyFill="1" applyBorder="1" applyAlignment="1">
      <alignment horizontal="center" wrapText="1"/>
    </xf>
    <xf numFmtId="0" fontId="28" fillId="7" borderId="4" xfId="11" applyFont="1" applyFill="1" applyBorder="1" applyAlignment="1">
      <alignment horizontal="center" vertical="center" wrapText="1"/>
    </xf>
    <xf numFmtId="0" fontId="28" fillId="7" borderId="5" xfId="11" applyFont="1" applyFill="1" applyBorder="1" applyAlignment="1">
      <alignment horizontal="center" wrapText="1"/>
    </xf>
    <xf numFmtId="0" fontId="28" fillId="7" borderId="44" xfId="11" applyFont="1" applyFill="1" applyBorder="1" applyAlignment="1">
      <alignment horizontal="center" wrapText="1"/>
    </xf>
    <xf numFmtId="0" fontId="28" fillId="0" borderId="4" xfId="11" applyFont="1" applyBorder="1" applyAlignment="1">
      <alignment horizontal="center" wrapText="1"/>
    </xf>
    <xf numFmtId="0" fontId="5" fillId="10" borderId="20" xfId="10" quotePrefix="1" applyFont="1" applyFill="1" applyBorder="1" applyAlignment="1">
      <alignment vertical="center"/>
    </xf>
    <xf numFmtId="0" fontId="5" fillId="10" borderId="7" xfId="10" quotePrefix="1" applyFont="1" applyFill="1" applyBorder="1" applyAlignment="1">
      <alignment vertical="center" wrapText="1"/>
    </xf>
    <xf numFmtId="0" fontId="5" fillId="10" borderId="20" xfId="10" quotePrefix="1" applyFont="1" applyFill="1" applyBorder="1" applyAlignment="1">
      <alignment vertical="center" wrapText="1"/>
    </xf>
    <xf numFmtId="0" fontId="5" fillId="10" borderId="45" xfId="10" quotePrefix="1" applyFont="1" applyFill="1" applyBorder="1" applyAlignment="1">
      <alignment vertical="center" wrapText="1"/>
    </xf>
    <xf numFmtId="0" fontId="5" fillId="10" borderId="21" xfId="10" quotePrefix="1" applyFont="1" applyFill="1" applyBorder="1" applyAlignment="1">
      <alignment vertical="center" wrapText="1"/>
    </xf>
    <xf numFmtId="0" fontId="26" fillId="0" borderId="49" xfId="7" applyFont="1" applyBorder="1" applyAlignment="1">
      <alignment horizontal="right" vertical="center"/>
    </xf>
    <xf numFmtId="49" fontId="26" fillId="0" borderId="50" xfId="7" applyNumberFormat="1" applyFont="1" applyBorder="1" applyAlignment="1">
      <alignment horizontal="left" vertical="center"/>
    </xf>
    <xf numFmtId="0" fontId="26" fillId="0" borderId="50" xfId="7" applyFont="1" applyBorder="1" applyAlignment="1">
      <alignment vertical="center"/>
    </xf>
    <xf numFmtId="0" fontId="26" fillId="0" borderId="50" xfId="7" applyFont="1" applyBorder="1" applyAlignment="1">
      <alignment vertical="center" wrapText="1"/>
    </xf>
    <xf numFmtId="169" fontId="6" fillId="9" borderId="12" xfId="11" applyNumberFormat="1" applyFill="1" applyBorder="1" applyAlignment="1" applyProtection="1">
      <alignment horizontal="center" vertical="center"/>
      <protection locked="0"/>
    </xf>
    <xf numFmtId="169" fontId="6" fillId="9" borderId="49" xfId="11" applyNumberFormat="1" applyFill="1" applyBorder="1" applyAlignment="1" applyProtection="1">
      <alignment horizontal="center" vertical="center"/>
      <protection locked="0"/>
    </xf>
    <xf numFmtId="169" fontId="6" fillId="9" borderId="50" xfId="11" applyNumberFormat="1" applyFill="1" applyBorder="1" applyAlignment="1" applyProtection="1">
      <alignment horizontal="center" vertical="center"/>
      <protection locked="0"/>
    </xf>
    <xf numFmtId="169" fontId="6" fillId="9" borderId="30" xfId="11" applyNumberFormat="1" applyFill="1" applyBorder="1" applyAlignment="1" applyProtection="1">
      <alignment horizontal="center" vertical="center"/>
      <protection locked="0"/>
    </xf>
    <xf numFmtId="169" fontId="6" fillId="9" borderId="29" xfId="11" applyNumberFormat="1" applyFill="1" applyBorder="1" applyAlignment="1" applyProtection="1">
      <alignment horizontal="center" vertical="center"/>
      <protection locked="0"/>
    </xf>
    <xf numFmtId="0" fontId="26" fillId="4" borderId="36" xfId="7" applyFont="1" applyFill="1" applyBorder="1" applyAlignment="1">
      <alignment horizontal="right" vertical="center"/>
    </xf>
    <xf numFmtId="49" fontId="26" fillId="4" borderId="37" xfId="7" applyNumberFormat="1" applyFont="1" applyFill="1" applyBorder="1" applyAlignment="1">
      <alignment horizontal="left" vertical="center"/>
    </xf>
    <xf numFmtId="0" fontId="26" fillId="4" borderId="37" xfId="7" applyFont="1" applyFill="1" applyBorder="1" applyAlignment="1">
      <alignment vertical="center"/>
    </xf>
    <xf numFmtId="0" fontId="26" fillId="4" borderId="37" xfId="7" applyFont="1" applyFill="1" applyBorder="1" applyAlignment="1">
      <alignment vertical="center" wrapText="1"/>
    </xf>
    <xf numFmtId="169" fontId="6" fillId="9" borderId="36" xfId="11" applyNumberFormat="1" applyFill="1" applyBorder="1" applyAlignment="1" applyProtection="1">
      <alignment horizontal="center" vertical="center"/>
      <protection locked="0"/>
    </xf>
    <xf numFmtId="169" fontId="6" fillId="9" borderId="37" xfId="11" applyNumberFormat="1" applyFill="1" applyBorder="1" applyAlignment="1" applyProtection="1">
      <alignment horizontal="center" vertical="center"/>
      <protection locked="0"/>
    </xf>
    <xf numFmtId="169" fontId="6" fillId="9" borderId="13" xfId="11" applyNumberFormat="1" applyFill="1" applyBorder="1" applyAlignment="1" applyProtection="1">
      <alignment horizontal="center" vertical="center"/>
      <protection locked="0"/>
    </xf>
    <xf numFmtId="0" fontId="26" fillId="0" borderId="36" xfId="7" applyFont="1" applyBorder="1" applyAlignment="1">
      <alignment horizontal="right" vertical="center"/>
    </xf>
    <xf numFmtId="49" fontId="26" fillId="0" borderId="37" xfId="7" applyNumberFormat="1" applyFont="1" applyBorder="1" applyAlignment="1">
      <alignment horizontal="left" vertical="center"/>
    </xf>
    <xf numFmtId="0" fontId="26" fillId="0" borderId="37" xfId="7" applyFont="1" applyBorder="1" applyAlignment="1">
      <alignment vertical="center"/>
    </xf>
    <xf numFmtId="0" fontId="26" fillId="0" borderId="37" xfId="7" applyFont="1" applyBorder="1" applyAlignment="1">
      <alignment vertical="center" wrapText="1"/>
    </xf>
    <xf numFmtId="169" fontId="6" fillId="9" borderId="51" xfId="11" applyNumberFormat="1" applyFill="1" applyBorder="1" applyAlignment="1" applyProtection="1">
      <alignment horizontal="center" vertical="center"/>
      <protection locked="0"/>
    </xf>
    <xf numFmtId="169" fontId="6" fillId="9" borderId="32" xfId="11" applyNumberFormat="1" applyFill="1" applyBorder="1" applyAlignment="1" applyProtection="1">
      <alignment horizontal="center" vertical="center"/>
      <protection locked="0"/>
    </xf>
    <xf numFmtId="0" fontId="6" fillId="0" borderId="10" xfId="7" applyBorder="1"/>
    <xf numFmtId="0" fontId="5" fillId="0" borderId="9" xfId="10" quotePrefix="1" applyFont="1" applyBorder="1" applyAlignment="1">
      <alignment horizontal="center" wrapText="1"/>
    </xf>
    <xf numFmtId="0" fontId="5" fillId="0" borderId="10" xfId="10" quotePrefix="1" applyFont="1" applyBorder="1" applyAlignment="1">
      <alignment horizontal="center" wrapText="1"/>
    </xf>
    <xf numFmtId="0" fontId="28" fillId="0" borderId="10" xfId="11" applyFont="1" applyBorder="1" applyAlignment="1">
      <alignment horizontal="center" wrapText="1"/>
    </xf>
    <xf numFmtId="0" fontId="25" fillId="0" borderId="11" xfId="11" applyFont="1" applyBorder="1" applyAlignment="1">
      <alignment horizontal="left" wrapText="1"/>
    </xf>
    <xf numFmtId="0" fontId="21" fillId="0" borderId="0" xfId="7" applyFont="1" applyAlignment="1">
      <alignment vertical="center"/>
    </xf>
    <xf numFmtId="0" fontId="10" fillId="0" borderId="0" xfId="10" applyFont="1" applyAlignment="1">
      <alignment wrapText="1"/>
    </xf>
    <xf numFmtId="0" fontId="28" fillId="7" borderId="1" xfId="11" applyFont="1" applyFill="1" applyBorder="1" applyAlignment="1">
      <alignment horizontal="centerContinuous" vertical="center"/>
    </xf>
    <xf numFmtId="0" fontId="28" fillId="7" borderId="2" xfId="11" applyFont="1" applyFill="1" applyBorder="1" applyAlignment="1">
      <alignment horizontal="centerContinuous" vertical="center"/>
    </xf>
    <xf numFmtId="0" fontId="28" fillId="7" borderId="3" xfId="11" applyFont="1" applyFill="1" applyBorder="1" applyAlignment="1">
      <alignment horizontal="centerContinuous" vertical="center"/>
    </xf>
    <xf numFmtId="0" fontId="28" fillId="7" borderId="2" xfId="11" applyFont="1" applyFill="1" applyBorder="1" applyAlignment="1">
      <alignment horizontal="right" vertical="center"/>
    </xf>
    <xf numFmtId="49" fontId="26" fillId="0" borderId="49" xfId="7" applyNumberFormat="1" applyFont="1" applyBorder="1" applyAlignment="1">
      <alignment horizontal="left" vertical="center"/>
    </xf>
    <xf numFmtId="0" fontId="1" fillId="0" borderId="16" xfId="7" applyFont="1" applyBorder="1"/>
    <xf numFmtId="169" fontId="6" fillId="9" borderId="26" xfId="11" applyNumberFormat="1" applyFill="1" applyBorder="1" applyAlignment="1" applyProtection="1">
      <alignment horizontal="center" vertical="center"/>
      <protection locked="0"/>
    </xf>
    <xf numFmtId="169" fontId="6" fillId="9" borderId="28" xfId="11" applyNumberFormat="1" applyFill="1" applyBorder="1" applyAlignment="1" applyProtection="1">
      <alignment horizontal="center" vertical="center"/>
      <protection locked="0"/>
    </xf>
    <xf numFmtId="43" fontId="26" fillId="0" borderId="17" xfId="12" applyFont="1" applyFill="1" applyBorder="1" applyAlignment="1" applyProtection="1">
      <alignment vertical="center"/>
    </xf>
    <xf numFmtId="169" fontId="6" fillId="9" borderId="18" xfId="11" applyNumberFormat="1" applyFill="1" applyBorder="1" applyAlignment="1" applyProtection="1">
      <alignment horizontal="center" vertical="center"/>
      <protection locked="0"/>
    </xf>
    <xf numFmtId="165" fontId="6" fillId="0" borderId="31" xfId="11" applyNumberFormat="1" applyBorder="1" applyAlignment="1">
      <alignment horizontal="center" vertical="center"/>
    </xf>
    <xf numFmtId="0" fontId="11" fillId="0" borderId="0" xfId="7" applyFont="1" applyProtection="1">
      <protection hidden="1"/>
    </xf>
    <xf numFmtId="0" fontId="26" fillId="4" borderId="6" xfId="7" applyFont="1" applyFill="1" applyBorder="1" applyAlignment="1">
      <alignment vertical="center" wrapText="1"/>
    </xf>
    <xf numFmtId="43" fontId="26" fillId="4" borderId="7" xfId="12" applyFont="1" applyFill="1" applyBorder="1" applyAlignment="1" applyProtection="1">
      <alignment vertical="center"/>
    </xf>
    <xf numFmtId="169" fontId="6" fillId="16" borderId="4" xfId="11" applyNumberFormat="1" applyFill="1" applyBorder="1" applyAlignment="1">
      <alignment horizontal="center" vertical="center"/>
    </xf>
    <xf numFmtId="169" fontId="6" fillId="16" borderId="0" xfId="11" applyNumberFormat="1" applyFill="1" applyAlignment="1">
      <alignment horizontal="center" vertical="center"/>
    </xf>
    <xf numFmtId="169" fontId="6" fillId="16" borderId="5" xfId="11" applyNumberFormat="1" applyFill="1" applyBorder="1" applyAlignment="1">
      <alignment horizontal="center" vertical="center"/>
    </xf>
    <xf numFmtId="0" fontId="1" fillId="0" borderId="6" xfId="7" applyFont="1" applyBorder="1"/>
    <xf numFmtId="43" fontId="26" fillId="0" borderId="7" xfId="12" applyFont="1" applyFill="1" applyBorder="1" applyAlignment="1" applyProtection="1">
      <alignment vertical="center"/>
    </xf>
    <xf numFmtId="49" fontId="26" fillId="0" borderId="52" xfId="7" applyNumberFormat="1" applyFont="1" applyBorder="1" applyAlignment="1">
      <alignment horizontal="left" vertical="center"/>
    </xf>
    <xf numFmtId="49" fontId="26" fillId="0" borderId="53" xfId="7" applyNumberFormat="1" applyFont="1" applyBorder="1" applyAlignment="1">
      <alignment horizontal="left" vertical="center"/>
    </xf>
    <xf numFmtId="0" fontId="26" fillId="0" borderId="53" xfId="7" applyFont="1" applyBorder="1" applyAlignment="1">
      <alignment vertical="center"/>
    </xf>
    <xf numFmtId="0" fontId="1" fillId="0" borderId="51" xfId="7" applyFont="1" applyBorder="1"/>
    <xf numFmtId="43" fontId="26" fillId="0" borderId="54" xfId="12" applyFont="1" applyFill="1" applyBorder="1" applyAlignment="1" applyProtection="1">
      <alignment vertical="center"/>
    </xf>
    <xf numFmtId="169" fontId="6" fillId="16" borderId="9" xfId="11" applyNumberFormat="1" applyFill="1" applyBorder="1" applyAlignment="1">
      <alignment horizontal="center" vertical="center"/>
    </xf>
    <xf numFmtId="169" fontId="6" fillId="16" borderId="10" xfId="11" applyNumberFormat="1" applyFill="1" applyBorder="1" applyAlignment="1">
      <alignment horizontal="center" vertical="center"/>
    </xf>
    <xf numFmtId="169" fontId="6" fillId="16" borderId="11" xfId="11" applyNumberFormat="1" applyFill="1" applyBorder="1" applyAlignment="1">
      <alignment horizontal="center" vertical="center"/>
    </xf>
    <xf numFmtId="49" fontId="26" fillId="17" borderId="49" xfId="7" applyNumberFormat="1" applyFont="1" applyFill="1" applyBorder="1" applyAlignment="1">
      <alignment horizontal="left" vertical="center"/>
    </xf>
    <xf numFmtId="49" fontId="26" fillId="17" borderId="50" xfId="7" applyNumberFormat="1" applyFont="1" applyFill="1" applyBorder="1" applyAlignment="1">
      <alignment horizontal="left" vertical="center"/>
    </xf>
    <xf numFmtId="0" fontId="26" fillId="17" borderId="50" xfId="7" applyFont="1" applyFill="1" applyBorder="1" applyAlignment="1">
      <alignment vertical="center"/>
    </xf>
    <xf numFmtId="49" fontId="26" fillId="17" borderId="52" xfId="7" applyNumberFormat="1" applyFont="1" applyFill="1" applyBorder="1" applyAlignment="1">
      <alignment horizontal="left" vertical="center"/>
    </xf>
    <xf numFmtId="49" fontId="26" fillId="17" borderId="53" xfId="7" applyNumberFormat="1" applyFont="1" applyFill="1" applyBorder="1" applyAlignment="1">
      <alignment horizontal="left" vertical="center"/>
    </xf>
    <xf numFmtId="0" fontId="26" fillId="17" borderId="53" xfId="7" applyFont="1" applyFill="1" applyBorder="1" applyAlignment="1">
      <alignment vertical="center"/>
    </xf>
    <xf numFmtId="49" fontId="26" fillId="0" borderId="25" xfId="7" applyNumberFormat="1" applyFont="1" applyBorder="1" applyAlignment="1">
      <alignment horizontal="left" vertical="center"/>
    </xf>
    <xf numFmtId="49" fontId="26" fillId="0" borderId="55" xfId="7" applyNumberFormat="1" applyFont="1" applyBorder="1" applyAlignment="1">
      <alignment horizontal="left" vertical="center"/>
    </xf>
    <xf numFmtId="0" fontId="26" fillId="0" borderId="55" xfId="7" applyFont="1" applyBorder="1" applyAlignment="1">
      <alignment vertical="center"/>
    </xf>
    <xf numFmtId="0" fontId="1" fillId="0" borderId="56" xfId="7" applyFont="1" applyBorder="1"/>
    <xf numFmtId="169" fontId="6" fillId="9" borderId="57" xfId="11" applyNumberFormat="1" applyFill="1" applyBorder="1" applyAlignment="1" applyProtection="1">
      <alignment horizontal="center" vertical="center"/>
      <protection locked="0"/>
    </xf>
    <xf numFmtId="169" fontId="6" fillId="9" borderId="58" xfId="11" applyNumberFormat="1" applyFill="1" applyBorder="1" applyAlignment="1" applyProtection="1">
      <alignment horizontal="center" vertical="center"/>
      <protection locked="0"/>
    </xf>
    <xf numFmtId="169" fontId="6" fillId="9" borderId="59" xfId="11" applyNumberFormat="1" applyFill="1" applyBorder="1" applyAlignment="1" applyProtection="1">
      <alignment horizontal="center" vertical="center"/>
      <protection locked="0"/>
    </xf>
    <xf numFmtId="49" fontId="26" fillId="17" borderId="25" xfId="7" applyNumberFormat="1" applyFont="1" applyFill="1" applyBorder="1" applyAlignment="1">
      <alignment horizontal="left" vertical="center"/>
    </xf>
    <xf numFmtId="49" fontId="26" fillId="17" borderId="55" xfId="7" applyNumberFormat="1" applyFont="1" applyFill="1" applyBorder="1" applyAlignment="1">
      <alignment horizontal="left" vertical="center"/>
    </xf>
    <xf numFmtId="0" fontId="26" fillId="17" borderId="55" xfId="7" applyFont="1" applyFill="1" applyBorder="1" applyAlignment="1">
      <alignment vertical="center"/>
    </xf>
    <xf numFmtId="0" fontId="6" fillId="0" borderId="0" xfId="7" applyAlignment="1" applyProtection="1">
      <alignment horizontal="center"/>
      <protection hidden="1"/>
    </xf>
    <xf numFmtId="0" fontId="5" fillId="10" borderId="13" xfId="10" quotePrefix="1" applyFont="1" applyFill="1" applyBorder="1" applyAlignment="1">
      <alignment vertical="center"/>
    </xf>
    <xf numFmtId="0" fontId="5" fillId="10" borderId="16" xfId="10" quotePrefix="1" applyFont="1" applyFill="1" applyBorder="1" applyAlignment="1">
      <alignment vertical="center"/>
    </xf>
    <xf numFmtId="0" fontId="5" fillId="10" borderId="17" xfId="10" quotePrefix="1" applyFont="1" applyFill="1" applyBorder="1" applyAlignment="1">
      <alignment vertical="center" wrapText="1"/>
    </xf>
    <xf numFmtId="0" fontId="26" fillId="0" borderId="50" xfId="7" applyFont="1" applyBorder="1" applyAlignment="1">
      <alignment horizontal="right" vertical="center"/>
    </xf>
    <xf numFmtId="0" fontId="26" fillId="4" borderId="37" xfId="7" applyFont="1" applyFill="1" applyBorder="1" applyAlignment="1">
      <alignment horizontal="right" vertical="center"/>
    </xf>
    <xf numFmtId="0" fontId="26" fillId="0" borderId="37" xfId="7" applyFont="1" applyBorder="1" applyAlignment="1">
      <alignment horizontal="right" vertical="center"/>
    </xf>
    <xf numFmtId="0" fontId="26" fillId="4" borderId="19" xfId="7" applyFont="1" applyFill="1" applyBorder="1" applyAlignment="1">
      <alignment horizontal="right" vertical="center"/>
    </xf>
    <xf numFmtId="0" fontId="14" fillId="5" borderId="3" xfId="9" applyFont="1" applyFill="1" applyBorder="1" applyAlignment="1" applyProtection="1">
      <alignment horizontal="centerContinuous"/>
      <protection hidden="1"/>
    </xf>
    <xf numFmtId="0" fontId="8" fillId="0" borderId="0" xfId="13" applyFont="1"/>
    <xf numFmtId="0" fontId="4" fillId="0" borderId="0" xfId="7" applyFont="1" applyProtection="1">
      <protection hidden="1"/>
    </xf>
    <xf numFmtId="0" fontId="14" fillId="5" borderId="5" xfId="9" applyFont="1" applyFill="1" applyBorder="1" applyAlignment="1" applyProtection="1">
      <alignment horizontal="centerContinuous" vertical="center"/>
      <protection hidden="1"/>
    </xf>
    <xf numFmtId="0" fontId="25" fillId="0" borderId="4" xfId="0" applyFont="1" applyBorder="1" applyAlignment="1" applyProtection="1">
      <alignment horizontal="left"/>
      <protection hidden="1"/>
    </xf>
    <xf numFmtId="0" fontId="25" fillId="0" borderId="0" xfId="0" applyFont="1" applyAlignment="1" applyProtection="1">
      <alignment horizontal="left"/>
      <protection hidden="1"/>
    </xf>
    <xf numFmtId="0" fontId="1" fillId="0" borderId="0" xfId="13" applyFont="1" applyProtection="1">
      <protection hidden="1"/>
    </xf>
    <xf numFmtId="0" fontId="1" fillId="0" borderId="5" xfId="13" applyFont="1" applyBorder="1" applyProtection="1">
      <protection hidden="1"/>
    </xf>
    <xf numFmtId="0" fontId="24" fillId="7" borderId="4" xfId="11" applyFont="1" applyFill="1" applyBorder="1" applyProtection="1">
      <protection hidden="1"/>
    </xf>
    <xf numFmtId="0" fontId="24" fillId="7" borderId="0" xfId="11" applyFont="1" applyFill="1" applyProtection="1">
      <protection hidden="1"/>
    </xf>
    <xf numFmtId="0" fontId="7" fillId="7" borderId="5" xfId="13" applyFill="1" applyBorder="1" applyProtection="1">
      <protection hidden="1"/>
    </xf>
    <xf numFmtId="0" fontId="7" fillId="0" borderId="0" xfId="13"/>
    <xf numFmtId="0" fontId="7" fillId="0" borderId="4" xfId="13" applyBorder="1" applyProtection="1">
      <protection hidden="1"/>
    </xf>
    <xf numFmtId="0" fontId="41" fillId="0" borderId="0" xfId="13" applyFont="1" applyProtection="1">
      <protection hidden="1"/>
    </xf>
    <xf numFmtId="0" fontId="12" fillId="0" borderId="0" xfId="13" applyFont="1" applyProtection="1">
      <protection hidden="1"/>
    </xf>
    <xf numFmtId="0" fontId="9" fillId="7" borderId="62" xfId="11" applyFont="1" applyFill="1" applyBorder="1" applyAlignment="1" applyProtection="1">
      <alignment horizontal="center" wrapText="1"/>
      <protection hidden="1"/>
    </xf>
    <xf numFmtId="0" fontId="7" fillId="0" borderId="5" xfId="13" applyBorder="1" applyProtection="1">
      <protection hidden="1"/>
    </xf>
    <xf numFmtId="0" fontId="1" fillId="0" borderId="4" xfId="13" applyFont="1" applyBorder="1" applyAlignment="1" applyProtection="1">
      <alignment vertical="top"/>
      <protection hidden="1"/>
    </xf>
    <xf numFmtId="0" fontId="6" fillId="0" borderId="0" xfId="11" applyAlignment="1" applyProtection="1">
      <alignment horizontal="left" vertical="top" wrapText="1"/>
      <protection hidden="1"/>
    </xf>
    <xf numFmtId="170" fontId="6" fillId="9" borderId="63" xfId="11" applyNumberFormat="1" applyFill="1" applyBorder="1" applyAlignment="1" applyProtection="1">
      <alignment horizontal="right"/>
      <protection locked="0"/>
    </xf>
    <xf numFmtId="0" fontId="1" fillId="4" borderId="4" xfId="13" applyFont="1" applyFill="1" applyBorder="1" applyAlignment="1" applyProtection="1">
      <alignment vertical="top"/>
      <protection hidden="1"/>
    </xf>
    <xf numFmtId="0" fontId="6" fillId="4" borderId="0" xfId="11" applyFill="1" applyAlignment="1" applyProtection="1">
      <alignment horizontal="left" vertical="top" wrapText="1"/>
      <protection hidden="1"/>
    </xf>
    <xf numFmtId="170" fontId="6" fillId="9" borderId="64" xfId="11" applyNumberFormat="1" applyFill="1" applyBorder="1" applyAlignment="1" applyProtection="1">
      <alignment horizontal="right"/>
      <protection locked="0"/>
    </xf>
    <xf numFmtId="0" fontId="1" fillId="4" borderId="9" xfId="13" applyFont="1" applyFill="1" applyBorder="1" applyAlignment="1" applyProtection="1">
      <alignment vertical="top"/>
      <protection hidden="1"/>
    </xf>
    <xf numFmtId="0" fontId="9" fillId="4" borderId="10" xfId="11" applyFont="1" applyFill="1" applyBorder="1" applyAlignment="1" applyProtection="1">
      <alignment horizontal="left" vertical="top" wrapText="1"/>
      <protection hidden="1"/>
    </xf>
    <xf numFmtId="170" fontId="9" fillId="11" borderId="65" xfId="11" applyNumberFormat="1" applyFont="1" applyFill="1" applyBorder="1" applyAlignment="1">
      <alignment horizontal="right"/>
    </xf>
    <xf numFmtId="0" fontId="7" fillId="0" borderId="9" xfId="13" applyBorder="1" applyProtection="1">
      <protection hidden="1"/>
    </xf>
    <xf numFmtId="0" fontId="42" fillId="0" borderId="10" xfId="13" applyFont="1" applyBorder="1" applyAlignment="1" applyProtection="1">
      <alignment horizontal="left" wrapText="1"/>
      <protection hidden="1"/>
    </xf>
    <xf numFmtId="0" fontId="7" fillId="0" borderId="11" xfId="13" applyBorder="1" applyProtection="1">
      <protection hidden="1"/>
    </xf>
    <xf numFmtId="0" fontId="7" fillId="0" borderId="0" xfId="13" applyProtection="1">
      <protection hidden="1"/>
    </xf>
    <xf numFmtId="0" fontId="0" fillId="5" borderId="2" xfId="0" applyFill="1" applyBorder="1" applyAlignment="1" applyProtection="1">
      <alignment horizontal="centerContinuous"/>
      <protection hidden="1"/>
    </xf>
    <xf numFmtId="0" fontId="0" fillId="5" borderId="3" xfId="0" applyFill="1" applyBorder="1" applyAlignment="1" applyProtection="1">
      <alignment horizontal="centerContinuous"/>
      <protection hidden="1"/>
    </xf>
    <xf numFmtId="0" fontId="0" fillId="5" borderId="0" xfId="0" applyFill="1" applyAlignment="1" applyProtection="1">
      <alignment horizontal="centerContinuous"/>
      <protection hidden="1"/>
    </xf>
    <xf numFmtId="0" fontId="0" fillId="5" borderId="5" xfId="0" applyFill="1" applyBorder="1" applyAlignment="1" applyProtection="1">
      <alignment horizontal="centerContinuous"/>
      <protection hidden="1"/>
    </xf>
    <xf numFmtId="0" fontId="21" fillId="7" borderId="4" xfId="0" applyFont="1" applyFill="1" applyBorder="1" applyProtection="1">
      <protection hidden="1"/>
    </xf>
    <xf numFmtId="0" fontId="9" fillId="0" borderId="4" xfId="0" quotePrefix="1" applyFont="1" applyBorder="1" applyAlignment="1">
      <alignment horizontal="right" vertical="center" wrapText="1"/>
    </xf>
    <xf numFmtId="0" fontId="9" fillId="0" borderId="0" xfId="0" applyFont="1" applyAlignment="1">
      <alignment vertical="center" wrapText="1"/>
    </xf>
    <xf numFmtId="4" fontId="6" fillId="0" borderId="0" xfId="14" applyNumberFormat="1" applyFont="1" applyFill="1" applyBorder="1" applyProtection="1"/>
    <xf numFmtId="4" fontId="6" fillId="0" borderId="0" xfId="14" applyNumberFormat="1" applyFont="1" applyBorder="1" applyProtection="1"/>
    <xf numFmtId="0" fontId="24" fillId="0" borderId="0" xfId="9" applyFont="1"/>
    <xf numFmtId="0" fontId="29" fillId="0" borderId="5" xfId="9" applyFont="1" applyBorder="1"/>
    <xf numFmtId="0" fontId="6" fillId="0" borderId="4" xfId="0" applyFont="1" applyBorder="1" applyAlignment="1">
      <alignment horizontal="right" vertical="center" wrapText="1"/>
    </xf>
    <xf numFmtId="0" fontId="29" fillId="0" borderId="0" xfId="9" applyFont="1" applyAlignment="1">
      <alignment horizontal="center"/>
    </xf>
    <xf numFmtId="4" fontId="0" fillId="0" borderId="0" xfId="14" applyNumberFormat="1" applyFont="1" applyFill="1" applyBorder="1"/>
    <xf numFmtId="4" fontId="0" fillId="0" borderId="0" xfId="14" applyNumberFormat="1" applyFont="1"/>
    <xf numFmtId="4" fontId="1" fillId="0" borderId="5" xfId="14" applyNumberFormat="1" applyFont="1" applyFill="1" applyBorder="1" applyProtection="1"/>
    <xf numFmtId="0" fontId="0" fillId="0" borderId="10" xfId="0" applyBorder="1"/>
    <xf numFmtId="0" fontId="44" fillId="0" borderId="0" xfId="0" applyFont="1"/>
    <xf numFmtId="0" fontId="0" fillId="0" borderId="0" xfId="0" applyProtection="1">
      <protection locked="0"/>
    </xf>
    <xf numFmtId="0" fontId="14" fillId="5" borderId="1" xfId="9" applyFont="1" applyFill="1" applyBorder="1" applyAlignment="1">
      <alignment horizontal="centerContinuous"/>
    </xf>
    <xf numFmtId="0" fontId="14" fillId="5" borderId="2" xfId="9" applyFont="1" applyFill="1" applyBorder="1" applyAlignment="1">
      <alignment horizontal="centerContinuous"/>
    </xf>
    <xf numFmtId="0" fontId="14" fillId="5" borderId="3" xfId="9" applyFont="1" applyFill="1" applyBorder="1" applyAlignment="1">
      <alignment horizontal="centerContinuous"/>
    </xf>
    <xf numFmtId="0" fontId="31" fillId="0" borderId="0" xfId="15" applyFont="1"/>
    <xf numFmtId="0" fontId="14" fillId="5" borderId="4" xfId="9" applyFont="1" applyFill="1" applyBorder="1" applyAlignment="1">
      <alignment horizontal="centerContinuous"/>
    </xf>
    <xf numFmtId="0" fontId="14" fillId="5" borderId="0" xfId="9" applyFont="1" applyFill="1" applyAlignment="1">
      <alignment horizontal="centerContinuous"/>
    </xf>
    <xf numFmtId="0" fontId="14" fillId="5" borderId="5" xfId="9" applyFont="1" applyFill="1" applyBorder="1" applyAlignment="1">
      <alignment horizontal="centerContinuous"/>
    </xf>
    <xf numFmtId="0" fontId="15" fillId="0" borderId="0" xfId="15" applyFont="1"/>
    <xf numFmtId="0" fontId="26" fillId="0" borderId="45" xfId="15" applyFont="1" applyBorder="1"/>
    <xf numFmtId="0" fontId="26" fillId="0" borderId="14" xfId="15" applyFont="1" applyBorder="1"/>
    <xf numFmtId="0" fontId="26" fillId="0" borderId="46" xfId="15" applyFont="1" applyBorder="1"/>
    <xf numFmtId="0" fontId="1" fillId="0" borderId="0" xfId="15"/>
    <xf numFmtId="0" fontId="12" fillId="0" borderId="0" xfId="15" applyFont="1"/>
    <xf numFmtId="0" fontId="26" fillId="0" borderId="4" xfId="15" applyFont="1" applyBorder="1"/>
    <xf numFmtId="0" fontId="26" fillId="0" borderId="0" xfId="15" applyFont="1"/>
    <xf numFmtId="0" fontId="26" fillId="0" borderId="5" xfId="15" applyFont="1" applyBorder="1"/>
    <xf numFmtId="0" fontId="45" fillId="0" borderId="0" xfId="15" applyFont="1"/>
    <xf numFmtId="0" fontId="26" fillId="0" borderId="9" xfId="15" applyFont="1" applyBorder="1"/>
    <xf numFmtId="0" fontId="26" fillId="0" borderId="10" xfId="15" applyFont="1" applyBorder="1"/>
    <xf numFmtId="0" fontId="26" fillId="0" borderId="11" xfId="15" applyFont="1" applyBorder="1"/>
    <xf numFmtId="0" fontId="6" fillId="7" borderId="0" xfId="7" applyFill="1" applyAlignment="1">
      <alignment horizontal="left" wrapText="1"/>
    </xf>
    <xf numFmtId="0" fontId="6" fillId="7" borderId="5" xfId="7" applyFill="1" applyBorder="1" applyAlignment="1">
      <alignment horizontal="left" wrapText="1"/>
    </xf>
    <xf numFmtId="0" fontId="6" fillId="7" borderId="0" xfId="7" applyFill="1" applyAlignment="1">
      <alignment horizontal="left" vertical="center" wrapText="1"/>
    </xf>
    <xf numFmtId="0" fontId="6" fillId="7" borderId="5" xfId="7" applyFill="1" applyBorder="1" applyAlignment="1">
      <alignment horizontal="left" vertical="center" wrapText="1"/>
    </xf>
    <xf numFmtId="0" fontId="6" fillId="7" borderId="10" xfId="7" applyFill="1" applyBorder="1" applyAlignment="1">
      <alignment horizontal="left" vertical="center" wrapText="1"/>
    </xf>
    <xf numFmtId="0" fontId="6" fillId="7" borderId="11" xfId="7" applyFill="1" applyBorder="1" applyAlignment="1">
      <alignment horizontal="left" vertical="center" wrapText="1"/>
    </xf>
    <xf numFmtId="0" fontId="6" fillId="7" borderId="4" xfId="7" applyFill="1" applyBorder="1" applyAlignment="1">
      <alignment horizontal="left" vertical="center" wrapText="1"/>
    </xf>
    <xf numFmtId="0" fontId="6" fillId="6" borderId="4" xfId="7" applyFill="1" applyBorder="1" applyAlignment="1">
      <alignment horizontal="left" vertical="center" wrapText="1"/>
    </xf>
    <xf numFmtId="0" fontId="6" fillId="6" borderId="0" xfId="7" applyFill="1" applyAlignment="1">
      <alignment horizontal="left" vertical="center" wrapText="1"/>
    </xf>
    <xf numFmtId="0" fontId="6" fillId="6" borderId="5" xfId="7" applyFill="1" applyBorder="1" applyAlignment="1">
      <alignment horizontal="left" vertical="center" wrapText="1"/>
    </xf>
    <xf numFmtId="0" fontId="6" fillId="6" borderId="4" xfId="7" applyFill="1" applyBorder="1" applyAlignment="1">
      <alignment horizontal="left" vertical="top" wrapText="1"/>
    </xf>
    <xf numFmtId="0" fontId="6" fillId="6" borderId="0" xfId="7" applyFill="1" applyAlignment="1">
      <alignment horizontal="left" vertical="top" wrapText="1"/>
    </xf>
    <xf numFmtId="0" fontId="6" fillId="6" borderId="5" xfId="7" applyFill="1" applyBorder="1" applyAlignment="1">
      <alignment horizontal="left" vertical="top" wrapText="1"/>
    </xf>
    <xf numFmtId="0" fontId="13" fillId="6" borderId="4" xfId="6" applyFill="1" applyBorder="1" applyAlignment="1">
      <alignment horizontal="left" vertical="top" wrapText="1"/>
    </xf>
    <xf numFmtId="0" fontId="13" fillId="6" borderId="0" xfId="6" applyFill="1" applyAlignment="1">
      <alignment horizontal="left" vertical="top" wrapText="1"/>
    </xf>
    <xf numFmtId="0" fontId="13" fillId="6" borderId="5" xfId="6" applyFill="1" applyBorder="1" applyAlignment="1">
      <alignment horizontal="left" vertical="top" wrapText="1"/>
    </xf>
    <xf numFmtId="0" fontId="26" fillId="9" borderId="22" xfId="7" applyFont="1" applyFill="1" applyBorder="1" applyAlignment="1" applyProtection="1">
      <alignment horizontal="center"/>
      <protection locked="0"/>
    </xf>
    <xf numFmtId="0" fontId="26" fillId="9" borderId="23" xfId="7" applyFont="1" applyFill="1" applyBorder="1" applyAlignment="1" applyProtection="1">
      <alignment horizontal="center"/>
      <protection locked="0"/>
    </xf>
    <xf numFmtId="0" fontId="26" fillId="9" borderId="24" xfId="7" applyFont="1" applyFill="1" applyBorder="1" applyAlignment="1" applyProtection="1">
      <alignment horizontal="center"/>
      <protection locked="0"/>
    </xf>
    <xf numFmtId="0" fontId="28" fillId="0" borderId="0" xfId="7" applyFont="1" applyAlignment="1" applyProtection="1">
      <alignment horizontal="left" vertical="center" wrapText="1"/>
      <protection hidden="1"/>
    </xf>
    <xf numFmtId="0" fontId="27" fillId="0" borderId="0" xfId="7" applyFont="1" applyAlignment="1" applyProtection="1">
      <alignment horizontal="center" vertical="center" wrapText="1"/>
      <protection hidden="1"/>
    </xf>
    <xf numFmtId="0" fontId="28" fillId="11" borderId="22" xfId="7" applyFont="1" applyFill="1" applyBorder="1" applyAlignment="1" applyProtection="1">
      <alignment horizontal="center"/>
      <protection hidden="1"/>
    </xf>
    <xf numFmtId="0" fontId="28" fillId="11" borderId="23" xfId="7" applyFont="1" applyFill="1" applyBorder="1" applyAlignment="1" applyProtection="1">
      <alignment horizontal="center"/>
      <protection hidden="1"/>
    </xf>
    <xf numFmtId="0" fontId="28" fillId="11" borderId="24" xfId="7" applyFont="1" applyFill="1" applyBorder="1" applyAlignment="1" applyProtection="1">
      <alignment horizontal="center"/>
      <protection hidden="1"/>
    </xf>
    <xf numFmtId="0" fontId="6" fillId="9" borderId="6" xfId="7" applyFill="1" applyBorder="1" applyAlignment="1" applyProtection="1">
      <alignment horizontal="center" vertical="center" wrapText="1"/>
      <protection locked="0"/>
    </xf>
    <xf numFmtId="0" fontId="6" fillId="9" borderId="7" xfId="7" applyFill="1" applyBorder="1" applyAlignment="1" applyProtection="1">
      <alignment horizontal="center" vertical="center" wrapText="1"/>
      <protection locked="0"/>
    </xf>
    <xf numFmtId="0" fontId="6" fillId="9" borderId="8" xfId="7" applyFill="1" applyBorder="1" applyAlignment="1" applyProtection="1">
      <alignment horizontal="center" vertical="center" wrapText="1"/>
      <protection locked="0"/>
    </xf>
    <xf numFmtId="0" fontId="6" fillId="7" borderId="4" xfId="7" applyFill="1" applyBorder="1" applyAlignment="1" applyProtection="1">
      <alignment horizontal="left" vertical="center" wrapText="1"/>
      <protection hidden="1"/>
    </xf>
    <xf numFmtId="0" fontId="6" fillId="7" borderId="0" xfId="7" applyFill="1" applyAlignment="1" applyProtection="1">
      <alignment horizontal="left" vertical="center" wrapText="1"/>
      <protection hidden="1"/>
    </xf>
    <xf numFmtId="0" fontId="6" fillId="9" borderId="19" xfId="0" applyFont="1" applyFill="1" applyBorder="1" applyAlignment="1" applyProtection="1">
      <alignment horizontal="center" vertical="center"/>
      <protection locked="0"/>
    </xf>
    <xf numFmtId="0" fontId="0" fillId="9" borderId="19" xfId="0" applyFill="1" applyBorder="1" applyAlignment="1" applyProtection="1">
      <alignment horizontal="center" vertical="center"/>
      <protection locked="0"/>
    </xf>
    <xf numFmtId="49" fontId="21" fillId="0" borderId="4" xfId="9" applyNumberFormat="1" applyFont="1" applyBorder="1" applyAlignment="1" applyProtection="1">
      <alignment horizontal="left" vertical="top" wrapText="1"/>
      <protection hidden="1"/>
    </xf>
    <xf numFmtId="49" fontId="21" fillId="0" borderId="0" xfId="9" applyNumberFormat="1" applyFont="1" applyAlignment="1" applyProtection="1">
      <alignment horizontal="left" vertical="top" wrapText="1"/>
      <protection hidden="1"/>
    </xf>
    <xf numFmtId="0" fontId="11" fillId="7" borderId="4" xfId="9" applyFont="1" applyFill="1" applyBorder="1" applyAlignment="1" applyProtection="1">
      <alignment horizontal="left" vertical="center" wrapText="1"/>
      <protection hidden="1"/>
    </xf>
    <xf numFmtId="0" fontId="11" fillId="7" borderId="0" xfId="9" applyFont="1" applyFill="1" applyAlignment="1" applyProtection="1">
      <alignment horizontal="left" vertical="center" wrapText="1"/>
      <protection hidden="1"/>
    </xf>
    <xf numFmtId="0" fontId="6" fillId="0" borderId="4" xfId="0" applyFont="1" applyBorder="1" applyAlignment="1" applyProtection="1">
      <alignment horizontal="left" vertical="top" wrapText="1"/>
      <protection hidden="1"/>
    </xf>
    <xf numFmtId="0" fontId="0" fillId="0" borderId="0" xfId="0" applyAlignment="1" applyProtection="1">
      <alignment horizontal="left" vertical="top" wrapText="1"/>
      <protection hidden="1"/>
    </xf>
    <xf numFmtId="0" fontId="3" fillId="12" borderId="1" xfId="9" applyFont="1" applyFill="1" applyBorder="1" applyAlignment="1">
      <alignment horizontal="center" wrapText="1"/>
    </xf>
    <xf numFmtId="0" fontId="3" fillId="12" borderId="2" xfId="9" applyFont="1" applyFill="1" applyBorder="1" applyAlignment="1">
      <alignment horizontal="center" wrapText="1"/>
    </xf>
    <xf numFmtId="0" fontId="3" fillId="12" borderId="3" xfId="9" applyFont="1" applyFill="1" applyBorder="1" applyAlignment="1">
      <alignment horizontal="center" wrapText="1"/>
    </xf>
    <xf numFmtId="0" fontId="11" fillId="7" borderId="4" xfId="10" applyFont="1" applyFill="1" applyBorder="1" applyAlignment="1" applyProtection="1">
      <alignment horizontal="left" vertical="top" wrapText="1"/>
      <protection hidden="1"/>
    </xf>
    <xf numFmtId="0" fontId="11" fillId="7" borderId="0" xfId="10" applyFont="1" applyFill="1" applyAlignment="1" applyProtection="1">
      <alignment horizontal="left" vertical="top" wrapText="1"/>
      <protection hidden="1"/>
    </xf>
    <xf numFmtId="0" fontId="11" fillId="7" borderId="4" xfId="10" applyFont="1" applyFill="1" applyBorder="1" applyAlignment="1" applyProtection="1">
      <alignment horizontal="left" vertical="center" wrapText="1"/>
      <protection hidden="1"/>
    </xf>
    <xf numFmtId="0" fontId="11" fillId="7" borderId="0" xfId="10" applyFont="1" applyFill="1" applyAlignment="1" applyProtection="1">
      <alignment horizontal="left" vertical="center" wrapText="1"/>
      <protection hidden="1"/>
    </xf>
    <xf numFmtId="0" fontId="38" fillId="7" borderId="4" xfId="11" applyFont="1" applyFill="1" applyBorder="1" applyAlignment="1" applyProtection="1">
      <alignment horizontal="left" vertical="center" wrapText="1"/>
      <protection hidden="1"/>
    </xf>
    <xf numFmtId="0" fontId="38" fillId="7" borderId="0" xfId="11" applyFont="1" applyFill="1" applyAlignment="1" applyProtection="1">
      <alignment horizontal="left" vertical="center" wrapText="1"/>
      <protection hidden="1"/>
    </xf>
    <xf numFmtId="0" fontId="28" fillId="7" borderId="1" xfId="11" applyFont="1" applyFill="1" applyBorder="1" applyAlignment="1">
      <alignment horizontal="center" vertical="center"/>
    </xf>
    <xf numFmtId="0" fontId="28" fillId="7" borderId="2" xfId="11" applyFont="1" applyFill="1" applyBorder="1" applyAlignment="1">
      <alignment horizontal="center" vertical="center"/>
    </xf>
    <xf numFmtId="0" fontId="26" fillId="0" borderId="55" xfId="7" applyFont="1" applyBorder="1" applyAlignment="1" applyProtection="1">
      <alignment horizontal="center" vertical="top" wrapText="1"/>
      <protection hidden="1"/>
    </xf>
    <xf numFmtId="0" fontId="26" fillId="0" borderId="50" xfId="7" applyFont="1" applyBorder="1" applyAlignment="1" applyProtection="1">
      <alignment horizontal="center" vertical="top" wrapText="1"/>
      <protection hidden="1"/>
    </xf>
    <xf numFmtId="0" fontId="26" fillId="0" borderId="53" xfId="7" applyFont="1" applyBorder="1" applyAlignment="1" applyProtection="1">
      <alignment horizontal="center" vertical="top" wrapText="1"/>
      <protection hidden="1"/>
    </xf>
    <xf numFmtId="0" fontId="38" fillId="7" borderId="5" xfId="11" applyFont="1" applyFill="1" applyBorder="1" applyAlignment="1" applyProtection="1">
      <alignment horizontal="left" vertical="center" wrapText="1"/>
      <protection hidden="1"/>
    </xf>
    <xf numFmtId="0" fontId="26" fillId="0" borderId="37" xfId="7" applyFont="1" applyBorder="1" applyAlignment="1" applyProtection="1">
      <alignment horizontal="center" vertical="top" wrapText="1"/>
      <protection hidden="1"/>
    </xf>
    <xf numFmtId="0" fontId="26" fillId="17" borderId="55" xfId="7" applyFont="1" applyFill="1" applyBorder="1" applyAlignment="1" applyProtection="1">
      <alignment horizontal="center" vertical="top" wrapText="1"/>
      <protection hidden="1"/>
    </xf>
    <xf numFmtId="0" fontId="26" fillId="17" borderId="50" xfId="7" applyFont="1" applyFill="1" applyBorder="1" applyAlignment="1" applyProtection="1">
      <alignment horizontal="center" vertical="top" wrapText="1"/>
      <protection hidden="1"/>
    </xf>
    <xf numFmtId="0" fontId="26" fillId="17" borderId="53" xfId="7" applyFont="1" applyFill="1" applyBorder="1" applyAlignment="1" applyProtection="1">
      <alignment horizontal="center" vertical="top" wrapText="1"/>
      <protection hidden="1"/>
    </xf>
    <xf numFmtId="0" fontId="21" fillId="7" borderId="4" xfId="11" applyFont="1" applyFill="1" applyBorder="1" applyAlignment="1" applyProtection="1">
      <alignment horizontal="left" vertical="top" wrapText="1"/>
      <protection hidden="1"/>
    </xf>
    <xf numFmtId="0" fontId="21" fillId="7" borderId="0" xfId="11" applyFont="1" applyFill="1" applyAlignment="1" applyProtection="1">
      <alignment horizontal="left" vertical="top" wrapText="1"/>
      <protection hidden="1"/>
    </xf>
    <xf numFmtId="0" fontId="21" fillId="7" borderId="5" xfId="11" applyFont="1" applyFill="1" applyBorder="1" applyAlignment="1" applyProtection="1">
      <alignment horizontal="left" vertical="top" wrapText="1"/>
      <protection hidden="1"/>
    </xf>
    <xf numFmtId="0" fontId="9" fillId="7" borderId="60" xfId="11" applyFont="1" applyFill="1" applyBorder="1" applyAlignment="1" applyProtection="1">
      <alignment horizontal="center" wrapText="1"/>
      <protection hidden="1"/>
    </xf>
    <xf numFmtId="0" fontId="9" fillId="7" borderId="61" xfId="11" applyFont="1" applyFill="1" applyBorder="1" applyAlignment="1" applyProtection="1">
      <alignment horizontal="center" wrapText="1"/>
      <protection hidden="1"/>
    </xf>
    <xf numFmtId="0" fontId="1" fillId="9" borderId="19" xfId="14" applyNumberFormat="1" applyFont="1" applyFill="1" applyBorder="1" applyAlignment="1" applyProtection="1">
      <alignment horizontal="center" vertical="center" wrapText="1"/>
      <protection locked="0"/>
    </xf>
  </cellXfs>
  <cellStyles count="16">
    <cellStyle name="Comma" xfId="1" builtinId="3"/>
    <cellStyle name="Comma 2 2 2" xfId="14" xr:uid="{3B3CE7BC-CEC9-4ED2-8E47-6277A0F2428E}"/>
    <cellStyle name="Comma 4" xfId="12" xr:uid="{03FD8474-3ED5-4BBD-B12A-9437D6884F32}"/>
    <cellStyle name="Hyperlink" xfId="6" builtinId="8"/>
    <cellStyle name="Normal" xfId="0" builtinId="0"/>
    <cellStyle name="Normal 10" xfId="7" xr:uid="{B7319309-AE08-48AF-82E1-99503391C783}"/>
    <cellStyle name="Normal 12" xfId="2" xr:uid="{92687030-CAC4-44F2-8951-4165ED96B4EA}"/>
    <cellStyle name="Normal 2 2" xfId="9" xr:uid="{AA36926C-2396-4B48-9941-4EF196517605}"/>
    <cellStyle name="Normal 2 2 2" xfId="15" xr:uid="{E34F67D8-51FA-4DDF-8B3B-5231B7A48213}"/>
    <cellStyle name="Normal 2 2 4" xfId="10" xr:uid="{15FD65B7-E62B-4B92-89AF-0A82CCABC4C3}"/>
    <cellStyle name="Normal 2 3" xfId="11" xr:uid="{2BE01693-6FC0-4771-9A8E-7CB6594C20CF}"/>
    <cellStyle name="Normal 2 4 2" xfId="8" xr:uid="{F8AC7F1B-B062-460F-974A-B9210101B375}"/>
    <cellStyle name="Normal 5 5" xfId="4" xr:uid="{05D9A6F5-B41C-4B40-8859-9CC153B61B59}"/>
    <cellStyle name="Normal 6 2" xfId="5" xr:uid="{1F1C2F2F-40BF-401C-AB3C-222B21243798}"/>
    <cellStyle name="Normal 7" xfId="13" xr:uid="{44D60B70-D716-41E7-A3D2-82CC95CB9CAF}"/>
    <cellStyle name="Normal 9 5" xfId="3" xr:uid="{0CFEA395-6E75-45C5-B608-8BC184A4C7F5}"/>
  </cellStyles>
  <dxfs count="8">
    <dxf>
      <font>
        <color theme="1" tint="0.499984740745262"/>
      </font>
      <fill>
        <patternFill>
          <bgColor theme="1" tint="0.499984740745262"/>
        </patternFill>
      </fill>
    </dxf>
    <dxf>
      <font>
        <color theme="1" tint="0.499984740745262"/>
      </font>
      <fill>
        <patternFill>
          <bgColor theme="1" tint="0.499984740745262"/>
        </patternFill>
      </fill>
    </dxf>
    <dxf>
      <font>
        <strike val="0"/>
      </font>
      <fill>
        <patternFill>
          <bgColor rgb="FFFFC387"/>
        </patternFill>
      </fill>
    </dxf>
    <dxf>
      <font>
        <color theme="1" tint="0.499984740745262"/>
      </font>
      <fill>
        <patternFill>
          <bgColor theme="1" tint="0.499984740745262"/>
        </patternFill>
      </fill>
      <border>
        <left/>
        <right/>
        <top/>
        <bottom/>
      </border>
    </dxf>
    <dxf>
      <font>
        <b/>
        <i val="0"/>
        <color theme="0"/>
      </font>
      <fill>
        <patternFill>
          <bgColor rgb="FFA52040"/>
        </patternFill>
      </fill>
    </dxf>
    <dxf>
      <font>
        <b/>
        <i val="0"/>
        <color theme="0"/>
      </font>
      <fill>
        <patternFill>
          <bgColor rgb="FFA52040"/>
        </patternFill>
      </fill>
    </dxf>
    <dxf>
      <fill>
        <patternFill patternType="solid">
          <fgColor indexed="64"/>
          <bgColor theme="0"/>
        </patternFill>
      </fill>
    </dxf>
    <dxf>
      <font>
        <b val="0"/>
        <i val="0"/>
        <strike val="0"/>
        <condense val="0"/>
        <extend val="0"/>
        <outline val="0"/>
        <shadow val="0"/>
        <u val="none"/>
        <vertAlign val="baseline"/>
        <sz val="10"/>
        <color auto="1"/>
        <name val="Arial"/>
        <scheme val="none"/>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76200</xdr:colOff>
      <xdr:row>26</xdr:row>
      <xdr:rowOff>2381</xdr:rowOff>
    </xdr:from>
    <xdr:to>
      <xdr:col>1</xdr:col>
      <xdr:colOff>873918</xdr:colOff>
      <xdr:row>28</xdr:row>
      <xdr:rowOff>93547</xdr:rowOff>
    </xdr:to>
    <xdr:sp macro="" textlink="">
      <xdr:nvSpPr>
        <xdr:cNvPr id="2" name="Rectangle 1">
          <a:extLst>
            <a:ext uri="{FF2B5EF4-FFF2-40B4-BE49-F238E27FC236}">
              <a16:creationId xmlns:a16="http://schemas.microsoft.com/office/drawing/2014/main" id="{564609D4-6FF6-4FB7-8240-05A92B10FA39}"/>
            </a:ext>
          </a:extLst>
        </xdr:cNvPr>
        <xdr:cNvSpPr/>
      </xdr:nvSpPr>
      <xdr:spPr>
        <a:xfrm>
          <a:off x="76200" y="4212431"/>
          <a:ext cx="2959893" cy="415016"/>
        </a:xfrm>
        <a:prstGeom prst="rect">
          <a:avLst/>
        </a:prstGeom>
        <a:solidFill>
          <a:srgbClr val="0A4977"/>
        </a:solidFill>
        <a:ln>
          <a:solidFill>
            <a:srgbClr val="39414D"/>
          </a:solidFill>
        </a:ln>
        <a:effectLst>
          <a:outerShdw blurRad="50800" dist="38100" dir="2700000" algn="tl" rotWithShape="0">
            <a:prstClr val="black">
              <a:alpha val="40000"/>
            </a:prstClr>
          </a:outerShdw>
        </a:effectLst>
        <a:scene3d>
          <a:camera prst="obliqueTopLeft"/>
          <a:lightRig rig="threePt" dir="t"/>
        </a:scene3d>
        <a:sp3d>
          <a:bevelT w="165100" prst="coolSlan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a:latin typeface="Arial" panose="020B0604020202020204" pitchFamily="34" charset="0"/>
              <a:cs typeface="Arial" panose="020B0604020202020204" pitchFamily="34" charset="0"/>
            </a:rPr>
            <a:t>Client Ready</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52</xdr:row>
      <xdr:rowOff>0</xdr:rowOff>
    </xdr:from>
    <xdr:to>
      <xdr:col>2</xdr:col>
      <xdr:colOff>48356</xdr:colOff>
      <xdr:row>52</xdr:row>
      <xdr:rowOff>433855</xdr:rowOff>
    </xdr:to>
    <xdr:pic>
      <xdr:nvPicPr>
        <xdr:cNvPr id="2" name="Graphic 1">
          <a:extLst>
            <a:ext uri="{FF2B5EF4-FFF2-40B4-BE49-F238E27FC236}">
              <a16:creationId xmlns:a16="http://schemas.microsoft.com/office/drawing/2014/main" id="{E165F6FB-A053-4C3D-BE60-B8AB7559F4D3}"/>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47329725"/>
          <a:ext cx="1124681" cy="43385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69</xdr:row>
      <xdr:rowOff>100854</xdr:rowOff>
    </xdr:from>
    <xdr:to>
      <xdr:col>3</xdr:col>
      <xdr:colOff>232506</xdr:colOff>
      <xdr:row>71</xdr:row>
      <xdr:rowOff>41650</xdr:rowOff>
    </xdr:to>
    <xdr:pic>
      <xdr:nvPicPr>
        <xdr:cNvPr id="2" name="Graphic 1">
          <a:extLst>
            <a:ext uri="{FF2B5EF4-FFF2-40B4-BE49-F238E27FC236}">
              <a16:creationId xmlns:a16="http://schemas.microsoft.com/office/drawing/2014/main" id="{23FB6E93-CDB1-4EED-99F5-134954038068}"/>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12673854"/>
          <a:ext cx="1127856" cy="43609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49</xdr:row>
      <xdr:rowOff>100853</xdr:rowOff>
    </xdr:from>
    <xdr:to>
      <xdr:col>2</xdr:col>
      <xdr:colOff>731915</xdr:colOff>
      <xdr:row>51</xdr:row>
      <xdr:rowOff>0</xdr:rowOff>
    </xdr:to>
    <xdr:pic>
      <xdr:nvPicPr>
        <xdr:cNvPr id="2" name="Graphic 1">
          <a:extLst>
            <a:ext uri="{FF2B5EF4-FFF2-40B4-BE49-F238E27FC236}">
              <a16:creationId xmlns:a16="http://schemas.microsoft.com/office/drawing/2014/main" id="{BA8C1EB7-33D4-47E9-8E93-DB975B1E3339}"/>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9978278"/>
          <a:ext cx="1151015" cy="43777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38</xdr:row>
      <xdr:rowOff>0</xdr:rowOff>
    </xdr:from>
    <xdr:to>
      <xdr:col>2</xdr:col>
      <xdr:colOff>735650</xdr:colOff>
      <xdr:row>39</xdr:row>
      <xdr:rowOff>59205</xdr:rowOff>
    </xdr:to>
    <xdr:pic>
      <xdr:nvPicPr>
        <xdr:cNvPr id="2" name="Graphic 1">
          <a:extLst>
            <a:ext uri="{FF2B5EF4-FFF2-40B4-BE49-F238E27FC236}">
              <a16:creationId xmlns:a16="http://schemas.microsoft.com/office/drawing/2014/main" id="{AAAE7369-AF23-486E-B949-47DD8D19A3F0}"/>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7620000"/>
          <a:ext cx="1154750" cy="42115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43</xdr:row>
      <xdr:rowOff>0</xdr:rowOff>
    </xdr:from>
    <xdr:to>
      <xdr:col>1</xdr:col>
      <xdr:colOff>952857</xdr:colOff>
      <xdr:row>44</xdr:row>
      <xdr:rowOff>19238</xdr:rowOff>
    </xdr:to>
    <xdr:pic>
      <xdr:nvPicPr>
        <xdr:cNvPr id="2" name="Graphic 1">
          <a:extLst>
            <a:ext uri="{FF2B5EF4-FFF2-40B4-BE49-F238E27FC236}">
              <a16:creationId xmlns:a16="http://schemas.microsoft.com/office/drawing/2014/main" id="{33999E18-B95D-47DB-9789-EF4A471FD3D1}"/>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9020175"/>
          <a:ext cx="1162407" cy="43833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41</xdr:row>
      <xdr:rowOff>0</xdr:rowOff>
    </xdr:from>
    <xdr:to>
      <xdr:col>1</xdr:col>
      <xdr:colOff>962662</xdr:colOff>
      <xdr:row>42</xdr:row>
      <xdr:rowOff>29042</xdr:rowOff>
    </xdr:to>
    <xdr:pic>
      <xdr:nvPicPr>
        <xdr:cNvPr id="2" name="Graphic 1">
          <a:extLst>
            <a:ext uri="{FF2B5EF4-FFF2-40B4-BE49-F238E27FC236}">
              <a16:creationId xmlns:a16="http://schemas.microsoft.com/office/drawing/2014/main" id="{EB577D2A-8688-4CCC-B668-CAF648FC42B9}"/>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8362950"/>
          <a:ext cx="1172212" cy="4290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65</xdr:row>
      <xdr:rowOff>0</xdr:rowOff>
    </xdr:from>
    <xdr:to>
      <xdr:col>1</xdr:col>
      <xdr:colOff>650299</xdr:colOff>
      <xdr:row>66</xdr:row>
      <xdr:rowOff>19238</xdr:rowOff>
    </xdr:to>
    <xdr:pic>
      <xdr:nvPicPr>
        <xdr:cNvPr id="2" name="Graphic 1">
          <a:extLst>
            <a:ext uri="{FF2B5EF4-FFF2-40B4-BE49-F238E27FC236}">
              <a16:creationId xmlns:a16="http://schemas.microsoft.com/office/drawing/2014/main" id="{BDFC103E-FDBA-4305-87A2-C6A331628DC2}"/>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13687425"/>
          <a:ext cx="1145599" cy="41928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136</xdr:row>
      <xdr:rowOff>0</xdr:rowOff>
    </xdr:from>
    <xdr:to>
      <xdr:col>2</xdr:col>
      <xdr:colOff>78799</xdr:colOff>
      <xdr:row>137</xdr:row>
      <xdr:rowOff>19238</xdr:rowOff>
    </xdr:to>
    <xdr:pic>
      <xdr:nvPicPr>
        <xdr:cNvPr id="2" name="Graphic 1">
          <a:extLst>
            <a:ext uri="{FF2B5EF4-FFF2-40B4-BE49-F238E27FC236}">
              <a16:creationId xmlns:a16="http://schemas.microsoft.com/office/drawing/2014/main" id="{0234952E-D214-4460-9ECC-6DCACCA33366}"/>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23479125"/>
          <a:ext cx="1126549" cy="43833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18</xdr:row>
      <xdr:rowOff>0</xdr:rowOff>
    </xdr:from>
    <xdr:to>
      <xdr:col>2</xdr:col>
      <xdr:colOff>818387</xdr:colOff>
      <xdr:row>19</xdr:row>
      <xdr:rowOff>1</xdr:rowOff>
    </xdr:to>
    <xdr:pic>
      <xdr:nvPicPr>
        <xdr:cNvPr id="2" name="Graphic 1">
          <a:extLst>
            <a:ext uri="{FF2B5EF4-FFF2-40B4-BE49-F238E27FC236}">
              <a16:creationId xmlns:a16="http://schemas.microsoft.com/office/drawing/2014/main" id="{5C2750F7-324C-4C59-97EE-E6997222B654}"/>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3724275"/>
          <a:ext cx="1161287" cy="43815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31</xdr:row>
      <xdr:rowOff>0</xdr:rowOff>
    </xdr:from>
    <xdr:to>
      <xdr:col>1</xdr:col>
      <xdr:colOff>571857</xdr:colOff>
      <xdr:row>31</xdr:row>
      <xdr:rowOff>437030</xdr:rowOff>
    </xdr:to>
    <xdr:pic>
      <xdr:nvPicPr>
        <xdr:cNvPr id="2" name="Graphic 1">
          <a:extLst>
            <a:ext uri="{FF2B5EF4-FFF2-40B4-BE49-F238E27FC236}">
              <a16:creationId xmlns:a16="http://schemas.microsoft.com/office/drawing/2014/main" id="{7D1908B1-0DBD-4C89-89CA-08E1BED1B134}"/>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10277475"/>
          <a:ext cx="1152882" cy="43703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25401</xdr:colOff>
      <xdr:row>3</xdr:row>
      <xdr:rowOff>28576</xdr:rowOff>
    </xdr:from>
    <xdr:to>
      <xdr:col>12</xdr:col>
      <xdr:colOff>615950</xdr:colOff>
      <xdr:row>26</xdr:row>
      <xdr:rowOff>133350</xdr:rowOff>
    </xdr:to>
    <xdr:sp macro="" textlink="">
      <xdr:nvSpPr>
        <xdr:cNvPr id="2" name="TextBox 1">
          <a:extLst>
            <a:ext uri="{FF2B5EF4-FFF2-40B4-BE49-F238E27FC236}">
              <a16:creationId xmlns:a16="http://schemas.microsoft.com/office/drawing/2014/main" id="{7151FCE3-47DB-4281-B395-F09640722C5C}"/>
            </a:ext>
          </a:extLst>
        </xdr:cNvPr>
        <xdr:cNvSpPr txBox="1"/>
      </xdr:nvSpPr>
      <xdr:spPr>
        <a:xfrm>
          <a:off x="25401" y="628651"/>
          <a:ext cx="8134349" cy="40481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Arial" panose="020B0604020202020204" pitchFamily="34" charset="0"/>
              <a:ea typeface="+mn-ea"/>
              <a:cs typeface="Arial" panose="020B0604020202020204" pitchFamily="34" charset="0"/>
            </a:rPr>
            <a:t>Limitations</a:t>
          </a:r>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 </a:t>
          </a:r>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This information request is intended for the use by</a:t>
          </a:r>
          <a:r>
            <a:rPr lang="en-US" sz="1100" baseline="0">
              <a:solidFill>
                <a:schemeClr val="dk1"/>
              </a:solidFill>
              <a:effectLst/>
              <a:latin typeface="Arial" panose="020B0604020202020204" pitchFamily="34" charset="0"/>
              <a:ea typeface="+mn-ea"/>
              <a:cs typeface="Arial" panose="020B0604020202020204" pitchFamily="34" charset="0"/>
            </a:rPr>
            <a:t> the State of Rhode Island, Office of the Health Insurance Commissioner (OHIC)</a:t>
          </a:r>
          <a:r>
            <a:rPr lang="en-US" sz="1100">
              <a:solidFill>
                <a:schemeClr val="dk1"/>
              </a:solidFill>
              <a:effectLst/>
              <a:latin typeface="Arial" panose="020B0604020202020204" pitchFamily="34" charset="0"/>
              <a:ea typeface="+mn-ea"/>
              <a:cs typeface="Arial" panose="020B0604020202020204" pitchFamily="34" charset="0"/>
            </a:rPr>
            <a:t>. Any user of the information</a:t>
          </a:r>
          <a:r>
            <a:rPr lang="en-US" sz="1100" baseline="0">
              <a:solidFill>
                <a:schemeClr val="dk1"/>
              </a:solidFill>
              <a:effectLst/>
              <a:latin typeface="Arial" panose="020B0604020202020204" pitchFamily="34" charset="0"/>
              <a:ea typeface="+mn-ea"/>
              <a:cs typeface="Arial" panose="020B0604020202020204" pitchFamily="34" charset="0"/>
            </a:rPr>
            <a:t> reques</a:t>
          </a:r>
          <a:r>
            <a:rPr lang="en-US" sz="1100">
              <a:solidFill>
                <a:schemeClr val="dk1"/>
              </a:solidFill>
              <a:effectLst/>
              <a:latin typeface="Arial" panose="020B0604020202020204" pitchFamily="34" charset="0"/>
              <a:ea typeface="+mn-ea"/>
              <a:cs typeface="Arial" panose="020B0604020202020204" pitchFamily="34" charset="0"/>
            </a:rPr>
            <a:t>t must possess a certain level of expertise in actuarial science and health care modeling so as not to misinterpret the data presented.</a:t>
          </a:r>
        </a:p>
        <a:p>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The intent of this Survey is to collect wage, staffing, service utilization, and expenditure information from contracted behavioral health providers. </a:t>
          </a:r>
        </a:p>
        <a:p>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This Survey may not be provided to any third parties without Milliman’s prior written consent. To the extent that the information contained in this correspondence is provided to any approved third parties, the correspondence should be distributed in its entirety. Any user of the information must possess a certain level of expertise in health care modeling that will allow appropriate use of the information presented.</a:t>
          </a:r>
        </a:p>
        <a:p>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Milliman makes no representations or warranties regarding the contents of this exhibit to third parties. Likewise, third parties are instructed that they are to place no reliance upon this presentation prepared by Milliman that would result in the creation of any duty or liability under and theory of law by Milliman or its employees to third parties.</a:t>
          </a:r>
        </a:p>
        <a:p>
          <a:endParaRPr lang="en-US" sz="1200">
            <a:effectLst/>
            <a:latin typeface="Arial" panose="020B0604020202020204" pitchFamily="34" charset="0"/>
            <a:cs typeface="Arial" panose="020B0604020202020204" pitchFamily="34" charset="0"/>
          </a:endParaRPr>
        </a:p>
        <a:p>
          <a:r>
            <a:rPr lang="en-US" sz="1100" b="1">
              <a:solidFill>
                <a:schemeClr val="dk1"/>
              </a:solidFill>
              <a:effectLst/>
              <a:latin typeface="Arial" panose="020B0604020202020204" pitchFamily="34" charset="0"/>
              <a:ea typeface="+mn-ea"/>
              <a:cs typeface="Arial" panose="020B0604020202020204" pitchFamily="34" charset="0"/>
            </a:rPr>
            <a:t>Qualifications</a:t>
          </a:r>
          <a:endParaRPr lang="en-US" sz="1200">
            <a:effectLst/>
            <a:latin typeface="Arial" panose="020B0604020202020204" pitchFamily="34" charset="0"/>
            <a:cs typeface="Arial" panose="020B0604020202020204" pitchFamily="34" charset="0"/>
          </a:endParaRPr>
        </a:p>
        <a:p>
          <a:r>
            <a:rPr lang="en-US" sz="1100">
              <a:solidFill>
                <a:schemeClr val="dk1"/>
              </a:solidFill>
              <a:effectLst/>
              <a:latin typeface="Arial" panose="020B0604020202020204" pitchFamily="34" charset="0"/>
              <a:ea typeface="+mn-ea"/>
              <a:cs typeface="Arial" panose="020B0604020202020204" pitchFamily="34" charset="0"/>
            </a:rPr>
            <a:t>Guidelines issued by the American Academy of Actuaries require actuaries to include their professional qualifications in all actuarial communications. The responsible actuaries for this Survey</a:t>
          </a:r>
          <a:r>
            <a:rPr lang="en-US" sz="1100" baseline="0">
              <a:solidFill>
                <a:schemeClr val="dk1"/>
              </a:solidFill>
              <a:effectLst/>
              <a:latin typeface="Arial" panose="020B0604020202020204" pitchFamily="34" charset="0"/>
              <a:ea typeface="+mn-ea"/>
              <a:cs typeface="Arial" panose="020B0604020202020204" pitchFamily="34" charset="0"/>
            </a:rPr>
            <a:t> </a:t>
          </a:r>
          <a:r>
            <a:rPr lang="en-US" sz="1100">
              <a:solidFill>
                <a:schemeClr val="dk1"/>
              </a:solidFill>
              <a:effectLst/>
              <a:latin typeface="Arial" panose="020B0604020202020204" pitchFamily="34" charset="0"/>
              <a:ea typeface="+mn-ea"/>
              <a:cs typeface="Arial" panose="020B0604020202020204" pitchFamily="34" charset="0"/>
            </a:rPr>
            <a:t>are members of the American Academy of Actuaries and meet the qualification standards for performing the analysis for this information</a:t>
          </a:r>
          <a:r>
            <a:rPr lang="en-US" sz="1100" baseline="0">
              <a:solidFill>
                <a:schemeClr val="dk1"/>
              </a:solidFill>
              <a:effectLst/>
              <a:latin typeface="Arial" panose="020B0604020202020204" pitchFamily="34" charset="0"/>
              <a:ea typeface="+mn-ea"/>
              <a:cs typeface="Arial" panose="020B0604020202020204" pitchFamily="34" charset="0"/>
            </a:rPr>
            <a:t> reques</a:t>
          </a:r>
          <a:r>
            <a:rPr lang="en-US" sz="1100">
              <a:solidFill>
                <a:schemeClr val="dk1"/>
              </a:solidFill>
              <a:effectLst/>
              <a:latin typeface="Arial" panose="020B0604020202020204" pitchFamily="34" charset="0"/>
              <a:ea typeface="+mn-ea"/>
              <a:cs typeface="Arial" panose="020B0604020202020204" pitchFamily="34" charset="0"/>
            </a:rPr>
            <a:t>t.</a:t>
          </a:r>
          <a:endParaRPr lang="en-US" sz="1200">
            <a:effectLst/>
            <a:latin typeface="Arial" panose="020B0604020202020204" pitchFamily="34" charset="0"/>
            <a:cs typeface="Arial" panose="020B0604020202020204" pitchFamily="34" charset="0"/>
          </a:endParaRPr>
        </a:p>
        <a:p>
          <a:br>
            <a:rPr lang="en-US" sz="1200" i="1">
              <a:solidFill>
                <a:schemeClr val="dk1"/>
              </a:solidFill>
              <a:effectLst/>
              <a:latin typeface="Arial" panose="020B0604020202020204" pitchFamily="34" charset="0"/>
              <a:ea typeface="+mn-ea"/>
              <a:cs typeface="Arial" panose="020B0604020202020204" pitchFamily="34" charset="0"/>
            </a:rPr>
          </a:br>
          <a:br>
            <a:rPr lang="en-US" sz="1200" i="1">
              <a:solidFill>
                <a:schemeClr val="dk1"/>
              </a:solidFill>
              <a:effectLst/>
              <a:latin typeface="Arial" panose="020B0604020202020204" pitchFamily="34" charset="0"/>
              <a:ea typeface="+mn-ea"/>
              <a:cs typeface="Arial" panose="020B0604020202020204" pitchFamily="34" charset="0"/>
            </a:rPr>
          </a:br>
          <a:endParaRPr lang="en-US" sz="1200" i="1">
            <a:solidFill>
              <a:schemeClr val="dk1"/>
            </a:solidFill>
            <a:effectLst/>
            <a:latin typeface="Arial" panose="020B0604020202020204" pitchFamily="34" charset="0"/>
            <a:ea typeface="+mn-ea"/>
            <a:cs typeface="Arial" panose="020B0604020202020204" pitchFamily="34" charset="0"/>
          </a:endParaRPr>
        </a:p>
        <a:p>
          <a:endParaRPr lang="en-US" sz="1200" i="1">
            <a:solidFill>
              <a:schemeClr val="dk1"/>
            </a:solidFill>
            <a:effectLst/>
            <a:latin typeface="Arial" panose="020B0604020202020204" pitchFamily="34" charset="0"/>
            <a:ea typeface="+mn-ea"/>
            <a:cs typeface="Arial" panose="020B0604020202020204" pitchFamily="34" charset="0"/>
          </a:endParaRPr>
        </a:p>
        <a:p>
          <a:endParaRPr lang="en-US" sz="1200" i="1">
            <a:solidFill>
              <a:schemeClr val="dk1"/>
            </a:solidFill>
            <a:effectLst/>
            <a:latin typeface="Arial" panose="020B0604020202020204" pitchFamily="34" charset="0"/>
            <a:ea typeface="+mn-ea"/>
            <a:cs typeface="Arial" panose="020B0604020202020204" pitchFamily="34" charset="0"/>
          </a:endParaRPr>
        </a:p>
        <a:p>
          <a:endParaRPr lang="en-US" sz="1100"/>
        </a:p>
      </xdr:txBody>
    </xdr:sp>
    <xdr:clientData/>
  </xdr:twoCellAnchor>
  <xdr:twoCellAnchor editAs="oneCell">
    <xdr:from>
      <xdr:col>0</xdr:col>
      <xdr:colOff>0</xdr:colOff>
      <xdr:row>27</xdr:row>
      <xdr:rowOff>0</xdr:rowOff>
    </xdr:from>
    <xdr:to>
      <xdr:col>1</xdr:col>
      <xdr:colOff>523983</xdr:colOff>
      <xdr:row>28</xdr:row>
      <xdr:rowOff>0</xdr:rowOff>
    </xdr:to>
    <xdr:pic>
      <xdr:nvPicPr>
        <xdr:cNvPr id="3" name="Graphic 2">
          <a:extLst>
            <a:ext uri="{FF2B5EF4-FFF2-40B4-BE49-F238E27FC236}">
              <a16:creationId xmlns:a16="http://schemas.microsoft.com/office/drawing/2014/main" id="{16729463-34E6-4B76-862D-849F0462F740}"/>
            </a:ext>
          </a:extLst>
        </xdr:cNvPr>
        <xdr:cNvPicPr>
          <a:picLocks noChangeAspect="1"/>
        </xdr:cNvPicPr>
      </xdr:nvPicPr>
      <xdr:blipFill>
        <a:blip xmlns:r="http://schemas.openxmlformats.org/officeDocument/2006/relationships" r:embed="rId1">
          <a:extLst>
            <a:ext uri="{96DAC541-7B7A-43D3-8B79-37D633B846F1}">
              <asvg:svgBlip xmlns:asvg="http://schemas.microsoft.com/office/drawing/2016/SVG/main" r:embed="rId2"/>
            </a:ext>
          </a:extLst>
        </a:blip>
        <a:stretch>
          <a:fillRect/>
        </a:stretch>
      </xdr:blipFill>
      <xdr:spPr>
        <a:xfrm>
          <a:off x="0" y="4714875"/>
          <a:ext cx="1152633" cy="43279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982E3FC-81AA-4770-B2B9-EDEC4867ABD8}" name="tbl_master_sheet" displayName="tbl_master_sheet" ref="A10:C25" totalsRowShown="0" headerRowDxfId="7">
  <autoFilter ref="A10:C25" xr:uid="{00000000-0009-0000-0100-000009000000}"/>
  <tableColumns count="3">
    <tableColumn id="1" xr3:uid="{46783877-E876-46C9-A73A-06231D24F57D}" name="Worksheet"/>
    <tableColumn id="2" xr3:uid="{AF839A1C-136F-4D49-91E7-108546D32C03}" name="Client Version"/>
    <tableColumn id="3" xr3:uid="{755F0F89-F6DE-4A53-8262-07897100E38B}" name="Column1" dataDxfId="6"/>
  </tableColumns>
  <tableStyleInfo name="TableStyleMedium2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RI_OHIC_rate_program_review@milliman.com?subject=Provider%20Survey%20Questions"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k@provider.com"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7EEC3-2FE0-492F-8DF5-63A1F2193F47}">
  <sheetPr codeName="a004_Dimensions">
    <tabColor theme="9" tint="0.39997558519241921"/>
  </sheetPr>
  <dimension ref="A1:E69"/>
  <sheetViews>
    <sheetView workbookViewId="0"/>
  </sheetViews>
  <sheetFormatPr defaultColWidth="0" defaultRowHeight="12.75" customHeight="1" zeroHeight="1"/>
  <cols>
    <col min="1" max="1" width="32.42578125" bestFit="1" customWidth="1"/>
    <col min="2" max="2" width="18.140625" customWidth="1"/>
    <col min="3" max="3" width="4.42578125" customWidth="1"/>
    <col min="4" max="4" width="8.7109375" customWidth="1"/>
    <col min="5" max="5" width="21.5703125" customWidth="1"/>
    <col min="6" max="16384" width="8.7109375" hidden="1"/>
  </cols>
  <sheetData>
    <row r="1" spans="1:5">
      <c r="A1" s="1" t="s">
        <v>0</v>
      </c>
      <c r="B1" s="1"/>
      <c r="C1" s="2"/>
      <c r="D1" s="2"/>
      <c r="E1" s="2"/>
    </row>
    <row r="2" spans="1:5">
      <c r="A2" s="3" t="str">
        <f>"Social and Human Services Staffing and Expense Survey - "&amp;YEAR('User Select'!B36)&amp;" Data Collection Tool"</f>
        <v>Social and Human Services Staffing and Expense Survey - 2025 Data Collection Tool</v>
      </c>
      <c r="B2" s="1"/>
      <c r="C2" s="2"/>
      <c r="D2" s="2"/>
      <c r="E2" s="2"/>
    </row>
    <row r="3" spans="1:5">
      <c r="A3" s="1" t="s">
        <v>1</v>
      </c>
      <c r="B3" s="1"/>
      <c r="C3" s="2"/>
      <c r="D3" s="2"/>
      <c r="E3" s="2"/>
    </row>
    <row r="4" spans="1:5">
      <c r="A4" s="2"/>
      <c r="B4" s="2"/>
      <c r="C4" s="2"/>
      <c r="D4" s="2"/>
      <c r="E4" s="2"/>
    </row>
    <row r="5" spans="1:5">
      <c r="A5" s="4" t="s">
        <v>2</v>
      </c>
      <c r="B5" s="2"/>
      <c r="C5" s="2"/>
      <c r="D5" s="2"/>
      <c r="E5" s="2"/>
    </row>
    <row r="6" spans="1:5">
      <c r="A6" s="4" t="s">
        <v>3</v>
      </c>
      <c r="B6" s="2"/>
      <c r="C6" s="2"/>
      <c r="D6" s="2"/>
      <c r="E6" s="2"/>
    </row>
    <row r="7" spans="1:5">
      <c r="A7" s="2"/>
      <c r="B7" s="2"/>
      <c r="C7" s="2"/>
      <c r="D7" s="2"/>
      <c r="E7" s="2"/>
    </row>
    <row r="8" spans="1:5">
      <c r="A8" s="1" t="s">
        <v>4</v>
      </c>
      <c r="B8" s="2"/>
      <c r="C8" s="2"/>
      <c r="D8" s="2"/>
      <c r="E8" s="2"/>
    </row>
    <row r="9" spans="1:5">
      <c r="A9" s="2"/>
      <c r="B9" s="2"/>
      <c r="C9" s="2"/>
      <c r="D9" s="2"/>
      <c r="E9" s="2"/>
    </row>
    <row r="10" spans="1:5">
      <c r="A10" s="5" t="s">
        <v>5</v>
      </c>
      <c r="B10" s="5" t="s">
        <v>6</v>
      </c>
      <c r="C10" s="6" t="s">
        <v>7</v>
      </c>
      <c r="D10" s="2"/>
      <c r="E10" s="2"/>
    </row>
    <row r="11" spans="1:5">
      <c r="A11" s="5" t="s">
        <v>8</v>
      </c>
      <c r="B11" s="5" t="s">
        <v>9</v>
      </c>
      <c r="C11" s="2"/>
      <c r="D11" s="2"/>
      <c r="E11" s="2"/>
    </row>
    <row r="12" spans="1:5">
      <c r="A12" s="5" t="s">
        <v>10</v>
      </c>
      <c r="B12" s="5" t="s">
        <v>9</v>
      </c>
      <c r="C12" s="2"/>
      <c r="D12" s="2"/>
      <c r="E12" s="2"/>
    </row>
    <row r="13" spans="1:5">
      <c r="A13" s="5" t="s">
        <v>11</v>
      </c>
      <c r="B13" s="5" t="s">
        <v>12</v>
      </c>
      <c r="C13" s="2"/>
      <c r="D13" s="2"/>
      <c r="E13" s="2"/>
    </row>
    <row r="14" spans="1:5">
      <c r="A14" s="5" t="s">
        <v>13</v>
      </c>
      <c r="B14" s="5" t="s">
        <v>14</v>
      </c>
      <c r="C14" s="2"/>
      <c r="D14" s="2"/>
      <c r="E14" s="2"/>
    </row>
    <row r="15" spans="1:5">
      <c r="A15" s="5" t="s">
        <v>15</v>
      </c>
      <c r="B15" s="5" t="s">
        <v>14</v>
      </c>
      <c r="C15" s="2"/>
      <c r="D15" s="2"/>
      <c r="E15" s="2"/>
    </row>
    <row r="16" spans="1:5">
      <c r="A16" s="5" t="s">
        <v>16</v>
      </c>
      <c r="B16" s="5" t="s">
        <v>14</v>
      </c>
      <c r="C16" s="2"/>
      <c r="D16" s="2"/>
      <c r="E16" s="2"/>
    </row>
    <row r="17" spans="1:5">
      <c r="A17" s="5" t="s">
        <v>17</v>
      </c>
      <c r="B17" s="5" t="s">
        <v>14</v>
      </c>
      <c r="C17" s="6"/>
      <c r="D17" s="2"/>
      <c r="E17" s="2"/>
    </row>
    <row r="18" spans="1:5">
      <c r="A18" s="5" t="s">
        <v>18</v>
      </c>
      <c r="B18" s="5" t="s">
        <v>14</v>
      </c>
      <c r="C18" s="2"/>
      <c r="D18" s="2"/>
      <c r="E18" s="2"/>
    </row>
    <row r="19" spans="1:5">
      <c r="A19" s="5" t="s">
        <v>19</v>
      </c>
      <c r="B19" s="5" t="s">
        <v>14</v>
      </c>
      <c r="C19" s="2"/>
      <c r="D19" s="2"/>
      <c r="E19" s="2"/>
    </row>
    <row r="20" spans="1:5">
      <c r="A20" s="5" t="s">
        <v>20</v>
      </c>
      <c r="B20" s="5" t="s">
        <v>14</v>
      </c>
      <c r="C20" s="2"/>
      <c r="D20" s="2"/>
      <c r="E20" s="2"/>
    </row>
    <row r="21" spans="1:5">
      <c r="A21" s="5" t="s">
        <v>21</v>
      </c>
      <c r="B21" s="5" t="s">
        <v>14</v>
      </c>
      <c r="C21" s="2"/>
      <c r="D21" s="2"/>
      <c r="E21" s="2"/>
    </row>
    <row r="22" spans="1:5">
      <c r="A22" s="5" t="s">
        <v>22</v>
      </c>
      <c r="B22" s="5" t="s">
        <v>14</v>
      </c>
      <c r="C22" s="2"/>
      <c r="D22" s="2"/>
      <c r="E22" s="2"/>
    </row>
    <row r="23" spans="1:5">
      <c r="A23" s="5" t="s">
        <v>23</v>
      </c>
      <c r="B23" s="5" t="s">
        <v>14</v>
      </c>
      <c r="C23" s="2"/>
      <c r="D23" s="2"/>
      <c r="E23" s="2"/>
    </row>
    <row r="24" spans="1:5">
      <c r="A24" s="5" t="s">
        <v>24</v>
      </c>
      <c r="B24" s="5" t="s">
        <v>14</v>
      </c>
      <c r="C24" s="2"/>
      <c r="D24" s="2"/>
      <c r="E24" s="2"/>
    </row>
    <row r="25" spans="1:5">
      <c r="A25" s="5" t="s">
        <v>25</v>
      </c>
      <c r="B25" s="5" t="s">
        <v>14</v>
      </c>
      <c r="C25" s="2"/>
      <c r="D25" s="2"/>
      <c r="E25" s="2"/>
    </row>
    <row r="26" spans="1:5">
      <c r="A26" s="2"/>
      <c r="B26" s="2"/>
      <c r="C26" s="2"/>
      <c r="D26" s="2"/>
      <c r="E26" s="2"/>
    </row>
    <row r="27" spans="1:5">
      <c r="A27" s="2"/>
      <c r="B27" s="2"/>
      <c r="C27" s="2"/>
      <c r="D27" s="2"/>
      <c r="E27" s="2"/>
    </row>
    <row r="28" spans="1:5">
      <c r="A28" s="2"/>
      <c r="B28" s="2"/>
      <c r="C28" s="2"/>
      <c r="D28" s="2"/>
      <c r="E28" s="2"/>
    </row>
    <row r="29" spans="1:5">
      <c r="A29" s="2"/>
      <c r="B29" s="2"/>
      <c r="C29" s="2"/>
      <c r="D29" s="2"/>
      <c r="E29" s="2"/>
    </row>
    <row r="30" spans="1:5">
      <c r="A30" s="2"/>
      <c r="B30" s="2"/>
      <c r="C30" s="2"/>
      <c r="D30" s="2"/>
      <c r="E30" s="2"/>
    </row>
    <row r="31" spans="1:5">
      <c r="A31" s="2"/>
      <c r="B31" s="2"/>
      <c r="C31" s="2"/>
      <c r="D31" s="2"/>
      <c r="E31" s="2"/>
    </row>
    <row r="32" spans="1:5">
      <c r="A32" s="2"/>
      <c r="B32" s="2"/>
      <c r="C32" s="2"/>
      <c r="D32" s="2"/>
      <c r="E32" s="2"/>
    </row>
    <row r="33" spans="1:5">
      <c r="A33" s="1" t="s">
        <v>26</v>
      </c>
      <c r="B33" s="2"/>
      <c r="C33" s="2"/>
      <c r="D33" s="2"/>
      <c r="E33" s="2"/>
    </row>
    <row r="34" spans="1:5">
      <c r="A34" s="2"/>
      <c r="B34" s="2"/>
      <c r="C34" s="2"/>
      <c r="D34" s="2"/>
      <c r="E34" s="2"/>
    </row>
    <row r="35" spans="1:5">
      <c r="A35" s="7" t="s">
        <v>27</v>
      </c>
      <c r="B35" s="6" t="s">
        <v>28</v>
      </c>
      <c r="C35" s="2"/>
      <c r="D35" s="2"/>
      <c r="E35" s="2"/>
    </row>
    <row r="36" spans="1:5">
      <c r="A36" s="8" t="s">
        <v>29</v>
      </c>
      <c r="B36" s="9">
        <v>45658</v>
      </c>
      <c r="C36" s="2"/>
      <c r="D36" s="2"/>
      <c r="E36" s="2"/>
    </row>
    <row r="37" spans="1:5">
      <c r="A37" s="2"/>
      <c r="B37" s="2"/>
      <c r="C37" s="2"/>
      <c r="D37" s="2"/>
      <c r="E37" s="2"/>
    </row>
    <row r="38" spans="1:5">
      <c r="A38" s="1" t="s">
        <v>30</v>
      </c>
      <c r="B38" s="2"/>
      <c r="C38" s="2"/>
      <c r="D38" s="2"/>
      <c r="E38" s="2"/>
    </row>
    <row r="39" spans="1:5">
      <c r="A39" s="1"/>
      <c r="B39" s="2"/>
      <c r="C39" s="2"/>
      <c r="D39" s="2"/>
      <c r="E39" s="2"/>
    </row>
    <row r="40" spans="1:5">
      <c r="A40" s="6" t="s">
        <v>31</v>
      </c>
      <c r="B40" s="10" t="s">
        <v>32</v>
      </c>
      <c r="C40" s="2"/>
      <c r="D40" s="2"/>
      <c r="E40" s="2"/>
    </row>
    <row r="41" spans="1:5">
      <c r="A41" s="2"/>
      <c r="B41" s="2"/>
      <c r="C41" s="2"/>
      <c r="D41" s="2"/>
      <c r="E41" s="2"/>
    </row>
    <row r="42" spans="1:5" hidden="1">
      <c r="A42" s="2"/>
      <c r="B42" s="2"/>
      <c r="C42" s="2"/>
      <c r="D42" s="2"/>
      <c r="E42" s="2"/>
    </row>
    <row r="43" spans="1:5" hidden="1">
      <c r="A43" s="2"/>
      <c r="B43" s="2"/>
      <c r="C43" s="2"/>
      <c r="D43" s="2"/>
      <c r="E43" s="2"/>
    </row>
    <row r="44" spans="1:5" hidden="1">
      <c r="A44" s="2"/>
      <c r="B44" s="2"/>
      <c r="C44" s="2"/>
      <c r="D44" s="2"/>
      <c r="E44" s="2"/>
    </row>
    <row r="45" spans="1:5" hidden="1">
      <c r="A45" s="2"/>
      <c r="B45" s="2"/>
      <c r="C45" s="2"/>
      <c r="D45" s="2"/>
      <c r="E45" s="2"/>
    </row>
    <row r="46" spans="1:5" hidden="1">
      <c r="A46" s="2"/>
      <c r="B46" s="2"/>
      <c r="C46" s="2"/>
      <c r="D46" s="2"/>
      <c r="E46" s="2"/>
    </row>
    <row r="47" spans="1:5" hidden="1">
      <c r="A47" s="2"/>
      <c r="B47" s="2"/>
      <c r="C47" s="2"/>
      <c r="D47" s="2"/>
      <c r="E47" s="2"/>
    </row>
    <row r="48" spans="1:5" hidden="1">
      <c r="A48" s="2"/>
      <c r="B48" s="2"/>
      <c r="C48" s="2"/>
      <c r="D48" s="2"/>
      <c r="E48" s="2"/>
    </row>
    <row r="49" spans="1:5" hidden="1">
      <c r="A49" s="2"/>
      <c r="B49" s="2"/>
      <c r="C49" s="2"/>
      <c r="D49" s="2"/>
      <c r="E49" s="2"/>
    </row>
    <row r="50" spans="1:5" hidden="1">
      <c r="A50" s="2"/>
      <c r="B50" s="2"/>
      <c r="C50" s="2"/>
      <c r="D50" s="2"/>
      <c r="E50" s="2"/>
    </row>
    <row r="51" spans="1:5" hidden="1">
      <c r="A51" s="2"/>
      <c r="B51" s="2"/>
      <c r="C51" s="2"/>
      <c r="D51" s="2"/>
      <c r="E51" s="2"/>
    </row>
    <row r="52" spans="1:5" hidden="1">
      <c r="A52" s="2"/>
      <c r="B52" s="2"/>
      <c r="C52" s="2"/>
      <c r="D52" s="2"/>
      <c r="E52" s="2"/>
    </row>
    <row r="53" spans="1:5" hidden="1">
      <c r="A53" s="2"/>
      <c r="B53" s="2"/>
      <c r="C53" s="2"/>
      <c r="D53" s="2"/>
      <c r="E53" s="2"/>
    </row>
    <row r="54" spans="1:5" hidden="1">
      <c r="A54" s="2"/>
      <c r="B54" s="2"/>
      <c r="C54" s="2"/>
      <c r="D54" s="2"/>
      <c r="E54" s="2"/>
    </row>
    <row r="55" spans="1:5" hidden="1">
      <c r="A55" s="2"/>
      <c r="B55" s="2"/>
      <c r="C55" s="2"/>
      <c r="D55" s="2"/>
      <c r="E55" s="2"/>
    </row>
    <row r="56" spans="1:5" hidden="1">
      <c r="A56" s="2"/>
      <c r="B56" s="2"/>
      <c r="C56" s="2"/>
      <c r="D56" s="2"/>
      <c r="E56" s="2"/>
    </row>
    <row r="57" spans="1:5" hidden="1">
      <c r="A57" s="2"/>
      <c r="B57" s="2"/>
      <c r="C57" s="2"/>
      <c r="D57" s="2"/>
      <c r="E57" s="2"/>
    </row>
    <row r="58" spans="1:5" hidden="1">
      <c r="A58" s="2"/>
      <c r="B58" s="2"/>
      <c r="C58" s="2"/>
      <c r="D58" s="2"/>
      <c r="E58" s="2"/>
    </row>
    <row r="59" spans="1:5" hidden="1">
      <c r="A59" s="2"/>
      <c r="B59" s="2"/>
      <c r="C59" s="2"/>
      <c r="D59" s="2"/>
      <c r="E59" s="2"/>
    </row>
    <row r="60" spans="1:5" hidden="1">
      <c r="A60" s="2"/>
      <c r="B60" s="2"/>
      <c r="C60" s="2"/>
      <c r="D60" s="2"/>
      <c r="E60" s="2"/>
    </row>
    <row r="61" spans="1:5" hidden="1">
      <c r="A61" s="2"/>
      <c r="B61" s="2"/>
      <c r="C61" s="2"/>
      <c r="D61" s="2"/>
      <c r="E61" s="2"/>
    </row>
    <row r="62" spans="1:5" hidden="1">
      <c r="A62" s="2"/>
      <c r="B62" s="2"/>
      <c r="C62" s="2"/>
      <c r="D62" s="2"/>
      <c r="E62" s="2"/>
    </row>
    <row r="63" spans="1:5" hidden="1">
      <c r="A63" s="2"/>
      <c r="B63" s="2"/>
      <c r="C63" s="2"/>
      <c r="D63" s="2"/>
      <c r="E63" s="2"/>
    </row>
    <row r="64" spans="1:5" hidden="1">
      <c r="C64" s="2"/>
      <c r="D64" s="2"/>
      <c r="E64" s="2"/>
    </row>
    <row r="65" spans="3:5" hidden="1">
      <c r="C65" s="2"/>
      <c r="D65" s="2"/>
      <c r="E65" s="2"/>
    </row>
    <row r="66" spans="3:5" hidden="1">
      <c r="C66" s="2"/>
      <c r="D66" s="2"/>
      <c r="E66" s="2"/>
    </row>
    <row r="67" spans="3:5" hidden="1">
      <c r="C67" s="2"/>
      <c r="D67" s="2"/>
      <c r="E67" s="2"/>
    </row>
    <row r="68" spans="3:5" hidden="1">
      <c r="C68" s="2"/>
      <c r="D68" s="2"/>
      <c r="E68" s="2"/>
    </row>
    <row r="69" spans="3:5" hidden="1">
      <c r="C69" s="2"/>
      <c r="D69" s="2"/>
      <c r="E69" s="2"/>
    </row>
  </sheetData>
  <dataValidations count="1">
    <dataValidation type="list" showInputMessage="1" showErrorMessage="1" prompt="TBD or Show = Visible_x000a_Hide = Hide_x000a_Delete = Delete" sqref="B11:B25" xr:uid="{1F3DF79F-2D87-45BD-94C4-81A49641671A}">
      <formula1>"TBD,Hide,Delete,Show"</formula1>
    </dataValidation>
  </dataValidations>
  <pageMargins left="0.7" right="0.7" top="0.75" bottom="0.75" header="0.3" footer="0.3"/>
  <pageSetup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0F876-0265-4D16-BAD8-3C041A3D81CA}">
  <sheetPr codeName="Sheet21">
    <pageSetUpPr fitToPage="1"/>
  </sheetPr>
  <dimension ref="A1:R54"/>
  <sheetViews>
    <sheetView showGridLines="0" tabSelected="1" zoomScale="85" zoomScaleNormal="85" zoomScalePageLayoutView="85" workbookViewId="0">
      <selection activeCell="A4" sqref="A4:N4"/>
    </sheetView>
  </sheetViews>
  <sheetFormatPr defaultColWidth="0" defaultRowHeight="12.75" zeroHeight="1"/>
  <cols>
    <col min="1" max="1" width="6.7109375" style="15" customWidth="1"/>
    <col min="2" max="4" width="9.42578125" style="15" customWidth="1"/>
    <col min="5" max="11" width="13.140625" style="15" customWidth="1"/>
    <col min="12" max="13" width="11.85546875" style="15" customWidth="1"/>
    <col min="14" max="14" width="37.7109375" style="15" customWidth="1"/>
    <col min="15" max="15" width="13.85546875" style="15" hidden="1" customWidth="1"/>
    <col min="16" max="17" width="8.7109375" style="15" hidden="1" customWidth="1"/>
    <col min="18" max="18" width="11.5703125" style="15" hidden="1" customWidth="1"/>
    <col min="19" max="16384" width="8.7109375" style="15" hidden="1"/>
  </cols>
  <sheetData>
    <row r="1" spans="1:17" ht="15.75">
      <c r="A1" s="11" t="str">
        <f>'User Select'!A1</f>
        <v>Rhode Island Office of the Health Insurance Commissioner</v>
      </c>
      <c r="B1" s="12"/>
      <c r="C1" s="12"/>
      <c r="D1" s="12"/>
      <c r="E1" s="12"/>
      <c r="F1" s="12"/>
      <c r="G1" s="12"/>
      <c r="H1" s="12"/>
      <c r="I1" s="12"/>
      <c r="J1" s="12"/>
      <c r="K1" s="12"/>
      <c r="L1" s="12"/>
      <c r="M1" s="12"/>
      <c r="N1" s="13"/>
      <c r="O1" s="14" t="s">
        <v>33</v>
      </c>
    </row>
    <row r="2" spans="1:17" ht="15.75">
      <c r="A2" s="16" t="str">
        <f>'User Select'!A2</f>
        <v>Social and Human Services Staffing and Expense Survey - 2025 Data Collection Tool</v>
      </c>
      <c r="B2" s="17"/>
      <c r="C2" s="17"/>
      <c r="D2" s="17"/>
      <c r="E2" s="17"/>
      <c r="F2" s="17"/>
      <c r="G2" s="17"/>
      <c r="H2" s="17"/>
      <c r="I2" s="17"/>
      <c r="J2" s="17"/>
      <c r="K2" s="17"/>
      <c r="L2" s="17"/>
      <c r="M2" s="17"/>
      <c r="N2" s="18"/>
    </row>
    <row r="3" spans="1:17" ht="15.75">
      <c r="A3" s="16" t="s">
        <v>34</v>
      </c>
      <c r="B3" s="17"/>
      <c r="C3" s="17"/>
      <c r="D3" s="17"/>
      <c r="E3" s="17"/>
      <c r="F3" s="17"/>
      <c r="G3" s="17"/>
      <c r="H3" s="17"/>
      <c r="I3" s="17"/>
      <c r="J3" s="17"/>
      <c r="K3" s="17"/>
      <c r="L3" s="17"/>
      <c r="M3" s="17"/>
      <c r="N3" s="18"/>
      <c r="O3" s="19"/>
    </row>
    <row r="4" spans="1:17" ht="96.6" customHeight="1">
      <c r="A4" s="591" t="s">
        <v>35</v>
      </c>
      <c r="B4" s="592"/>
      <c r="C4" s="592"/>
      <c r="D4" s="592"/>
      <c r="E4" s="592"/>
      <c r="F4" s="592"/>
      <c r="G4" s="592"/>
      <c r="H4" s="592"/>
      <c r="I4" s="592"/>
      <c r="J4" s="592"/>
      <c r="K4" s="592"/>
      <c r="L4" s="592"/>
      <c r="M4" s="592"/>
      <c r="N4" s="593"/>
      <c r="O4" s="20"/>
      <c r="P4" s="21"/>
      <c r="Q4" s="22"/>
    </row>
    <row r="5" spans="1:17" ht="20.45" customHeight="1">
      <c r="A5" s="594" t="s">
        <v>36</v>
      </c>
      <c r="B5" s="595"/>
      <c r="C5" s="595"/>
      <c r="D5" s="595"/>
      <c r="E5" s="595"/>
      <c r="F5" s="595"/>
      <c r="G5" s="595"/>
      <c r="H5" s="595"/>
      <c r="I5" s="595"/>
      <c r="J5" s="595"/>
      <c r="K5" s="595"/>
      <c r="L5" s="595"/>
      <c r="M5" s="595"/>
      <c r="N5" s="596"/>
    </row>
    <row r="6" spans="1:17" ht="27.6" customHeight="1">
      <c r="A6" s="588" t="s">
        <v>37</v>
      </c>
      <c r="B6" s="589"/>
      <c r="C6" s="589"/>
      <c r="D6" s="589"/>
      <c r="E6" s="589"/>
      <c r="F6" s="589"/>
      <c r="G6" s="589"/>
      <c r="H6" s="589"/>
      <c r="I6" s="589"/>
      <c r="J6" s="589"/>
      <c r="K6" s="589"/>
      <c r="L6" s="589"/>
      <c r="M6" s="589"/>
      <c r="N6" s="590"/>
    </row>
    <row r="7" spans="1:17">
      <c r="A7" s="23"/>
      <c r="N7" s="24"/>
    </row>
    <row r="8" spans="1:17" ht="84.6" customHeight="1">
      <c r="A8" s="588" t="s">
        <v>38</v>
      </c>
      <c r="B8" s="589"/>
      <c r="C8" s="589"/>
      <c r="D8" s="589"/>
      <c r="E8" s="589"/>
      <c r="F8" s="589"/>
      <c r="G8" s="589"/>
      <c r="H8" s="589"/>
      <c r="I8" s="589"/>
      <c r="J8" s="589"/>
      <c r="K8" s="589"/>
      <c r="L8" s="589"/>
      <c r="M8" s="589"/>
      <c r="N8" s="590"/>
    </row>
    <row r="9" spans="1:17">
      <c r="A9" s="23"/>
      <c r="N9" s="24"/>
    </row>
    <row r="10" spans="1:17" ht="72" customHeight="1">
      <c r="A10" s="588" t="s">
        <v>39</v>
      </c>
      <c r="B10" s="589"/>
      <c r="C10" s="589"/>
      <c r="D10" s="589"/>
      <c r="E10" s="589"/>
      <c r="F10" s="589"/>
      <c r="G10" s="589"/>
      <c r="H10" s="589"/>
      <c r="I10" s="589"/>
      <c r="J10" s="589"/>
      <c r="K10" s="589"/>
      <c r="L10" s="589"/>
      <c r="M10" s="589"/>
      <c r="N10" s="590"/>
    </row>
    <row r="11" spans="1:17">
      <c r="A11" s="23"/>
      <c r="N11" s="24"/>
    </row>
    <row r="12" spans="1:17" ht="65.45" customHeight="1">
      <c r="A12" s="588" t="s">
        <v>40</v>
      </c>
      <c r="B12" s="589"/>
      <c r="C12" s="589"/>
      <c r="D12" s="589"/>
      <c r="E12" s="589"/>
      <c r="F12" s="589"/>
      <c r="G12" s="589"/>
      <c r="H12" s="589"/>
      <c r="I12" s="589"/>
      <c r="J12" s="589"/>
      <c r="K12" s="589"/>
      <c r="L12" s="589"/>
      <c r="M12" s="589"/>
      <c r="N12" s="590"/>
    </row>
    <row r="13" spans="1:17">
      <c r="A13" s="25"/>
      <c r="B13" s="26"/>
      <c r="C13" s="26"/>
      <c r="D13" s="26"/>
      <c r="E13" s="26"/>
      <c r="F13" s="26"/>
      <c r="G13" s="26"/>
      <c r="H13" s="26"/>
      <c r="I13" s="26"/>
      <c r="J13" s="26"/>
      <c r="K13" s="26"/>
      <c r="L13" s="26"/>
      <c r="M13" s="26"/>
      <c r="N13" s="27"/>
    </row>
    <row r="14" spans="1:17" ht="30.6" customHeight="1">
      <c r="A14" s="587" t="s">
        <v>41</v>
      </c>
      <c r="B14" s="583"/>
      <c r="C14" s="583"/>
      <c r="D14" s="583"/>
      <c r="E14" s="583"/>
      <c r="F14" s="583"/>
      <c r="G14" s="583"/>
      <c r="H14" s="583"/>
      <c r="I14" s="583"/>
      <c r="J14" s="583"/>
      <c r="K14" s="583"/>
      <c r="L14" s="583"/>
      <c r="M14" s="583"/>
      <c r="N14" s="584"/>
    </row>
    <row r="15" spans="1:17">
      <c r="A15" s="23"/>
      <c r="N15" s="24"/>
    </row>
    <row r="16" spans="1:17">
      <c r="A16" s="28" t="s">
        <v>42</v>
      </c>
      <c r="B16" s="29" t="s">
        <v>43</v>
      </c>
      <c r="C16" s="30"/>
      <c r="D16" s="30"/>
      <c r="E16" s="30"/>
      <c r="F16" s="30"/>
      <c r="G16" s="30"/>
      <c r="H16" s="30"/>
      <c r="I16" s="30"/>
      <c r="J16" s="30"/>
      <c r="K16" s="30"/>
      <c r="L16" s="30"/>
      <c r="M16" s="30"/>
      <c r="N16" s="31"/>
    </row>
    <row r="17" spans="1:14" ht="171" customHeight="1">
      <c r="A17" s="32"/>
      <c r="B17" s="583" t="s">
        <v>44</v>
      </c>
      <c r="C17" s="583"/>
      <c r="D17" s="583"/>
      <c r="E17" s="583"/>
      <c r="F17" s="583"/>
      <c r="G17" s="583"/>
      <c r="H17" s="583"/>
      <c r="I17" s="583"/>
      <c r="J17" s="583"/>
      <c r="K17" s="583"/>
      <c r="L17" s="583"/>
      <c r="M17" s="583"/>
      <c r="N17" s="584"/>
    </row>
    <row r="18" spans="1:14" ht="94.5" customHeight="1">
      <c r="A18" s="32"/>
      <c r="B18" s="583" t="s">
        <v>45</v>
      </c>
      <c r="C18" s="583"/>
      <c r="D18" s="583"/>
      <c r="E18" s="583"/>
      <c r="F18" s="583"/>
      <c r="G18" s="583"/>
      <c r="H18" s="583"/>
      <c r="I18" s="583"/>
      <c r="J18" s="583"/>
      <c r="K18" s="583"/>
      <c r="L18" s="583"/>
      <c r="M18" s="583"/>
      <c r="N18" s="584"/>
    </row>
    <row r="19" spans="1:14">
      <c r="A19" s="23"/>
      <c r="N19" s="24"/>
    </row>
    <row r="20" spans="1:14">
      <c r="A20" s="28" t="s">
        <v>46</v>
      </c>
      <c r="B20" s="29" t="s">
        <v>47</v>
      </c>
      <c r="C20" s="30"/>
      <c r="D20" s="30"/>
      <c r="E20" s="30"/>
      <c r="F20" s="30"/>
      <c r="G20" s="30"/>
      <c r="H20" s="30"/>
      <c r="I20" s="30"/>
      <c r="J20" s="30"/>
      <c r="K20" s="30"/>
      <c r="L20" s="30"/>
      <c r="M20" s="30"/>
      <c r="N20" s="31"/>
    </row>
    <row r="21" spans="1:14" ht="61.5" customHeight="1">
      <c r="A21" s="32"/>
      <c r="B21" s="583" t="s">
        <v>48</v>
      </c>
      <c r="C21" s="583"/>
      <c r="D21" s="583"/>
      <c r="E21" s="583"/>
      <c r="F21" s="583"/>
      <c r="G21" s="583"/>
      <c r="H21" s="583"/>
      <c r="I21" s="583"/>
      <c r="J21" s="583"/>
      <c r="K21" s="583"/>
      <c r="L21" s="583"/>
      <c r="M21" s="583"/>
      <c r="N21" s="584"/>
    </row>
    <row r="22" spans="1:14" ht="279.75" customHeight="1">
      <c r="A22" s="32"/>
      <c r="B22" s="583" t="s">
        <v>49</v>
      </c>
      <c r="C22" s="583"/>
      <c r="D22" s="583"/>
      <c r="E22" s="583"/>
      <c r="F22" s="583"/>
      <c r="G22" s="583"/>
      <c r="H22" s="583"/>
      <c r="I22" s="583"/>
      <c r="J22" s="583"/>
      <c r="K22" s="583"/>
      <c r="L22" s="583"/>
      <c r="M22" s="583"/>
      <c r="N22" s="584"/>
    </row>
    <row r="23" spans="1:14" ht="161.1" customHeight="1">
      <c r="A23" s="32"/>
      <c r="B23" s="583" t="s">
        <v>50</v>
      </c>
      <c r="C23" s="583"/>
      <c r="D23" s="583"/>
      <c r="E23" s="583"/>
      <c r="F23" s="583"/>
      <c r="G23" s="583"/>
      <c r="H23" s="583"/>
      <c r="I23" s="583"/>
      <c r="J23" s="583"/>
      <c r="K23" s="583"/>
      <c r="L23" s="583"/>
      <c r="M23" s="583"/>
      <c r="N23" s="584"/>
    </row>
    <row r="24" spans="1:14" ht="105.75" customHeight="1">
      <c r="A24" s="32"/>
      <c r="B24" s="583" t="s">
        <v>51</v>
      </c>
      <c r="C24" s="583"/>
      <c r="D24" s="583"/>
      <c r="E24" s="583"/>
      <c r="F24" s="583"/>
      <c r="G24" s="583"/>
      <c r="H24" s="583"/>
      <c r="I24" s="583"/>
      <c r="J24" s="583"/>
      <c r="K24" s="583"/>
      <c r="L24" s="583"/>
      <c r="M24" s="583"/>
      <c r="N24" s="584"/>
    </row>
    <row r="25" spans="1:14">
      <c r="A25" s="23"/>
      <c r="N25" s="24"/>
    </row>
    <row r="26" spans="1:14" ht="12.95" customHeight="1">
      <c r="A26" s="28" t="s">
        <v>52</v>
      </c>
      <c r="B26" s="33" t="s">
        <v>53</v>
      </c>
      <c r="C26" s="33"/>
      <c r="D26" s="33"/>
      <c r="E26" s="33"/>
      <c r="F26" s="33"/>
      <c r="G26" s="33"/>
      <c r="H26" s="33"/>
      <c r="I26" s="33"/>
      <c r="J26" s="33"/>
      <c r="K26" s="33"/>
      <c r="L26" s="33"/>
      <c r="M26" s="33"/>
      <c r="N26" s="34"/>
    </row>
    <row r="27" spans="1:14" ht="156.6" customHeight="1">
      <c r="A27" s="32"/>
      <c r="B27" s="583" t="s">
        <v>54</v>
      </c>
      <c r="C27" s="583"/>
      <c r="D27" s="583"/>
      <c r="E27" s="583"/>
      <c r="F27" s="583"/>
      <c r="G27" s="583"/>
      <c r="H27" s="583"/>
      <c r="I27" s="583"/>
      <c r="J27" s="583"/>
      <c r="K27" s="583"/>
      <c r="L27" s="583"/>
      <c r="M27" s="583"/>
      <c r="N27" s="584"/>
    </row>
    <row r="28" spans="1:14" ht="154.5" customHeight="1">
      <c r="A28" s="32"/>
      <c r="B28" s="583" t="s">
        <v>55</v>
      </c>
      <c r="C28" s="583"/>
      <c r="D28" s="583"/>
      <c r="E28" s="583"/>
      <c r="F28" s="583"/>
      <c r="G28" s="583"/>
      <c r="H28" s="583"/>
      <c r="I28" s="583"/>
      <c r="J28" s="583"/>
      <c r="K28" s="583"/>
      <c r="L28" s="583"/>
      <c r="M28" s="583"/>
      <c r="N28" s="584"/>
    </row>
    <row r="29" spans="1:14">
      <c r="A29" s="23"/>
      <c r="N29" s="24"/>
    </row>
    <row r="30" spans="1:14">
      <c r="A30" s="28" t="s">
        <v>56</v>
      </c>
      <c r="B30" s="33" t="s">
        <v>57</v>
      </c>
      <c r="C30" s="30"/>
      <c r="D30" s="30"/>
      <c r="E30" s="30"/>
      <c r="F30" s="30"/>
      <c r="G30" s="30"/>
      <c r="H30" s="30"/>
      <c r="I30" s="30"/>
      <c r="J30" s="30"/>
      <c r="K30" s="30"/>
      <c r="L30" s="30"/>
      <c r="M30" s="30"/>
      <c r="N30" s="31"/>
    </row>
    <row r="31" spans="1:14" ht="117" customHeight="1">
      <c r="A31" s="32"/>
      <c r="B31" s="583" t="s">
        <v>58</v>
      </c>
      <c r="C31" s="583"/>
      <c r="D31" s="583"/>
      <c r="E31" s="583"/>
      <c r="F31" s="583"/>
      <c r="G31" s="583"/>
      <c r="H31" s="583"/>
      <c r="I31" s="583"/>
      <c r="J31" s="583"/>
      <c r="K31" s="583"/>
      <c r="L31" s="583"/>
      <c r="M31" s="583"/>
      <c r="N31" s="584"/>
    </row>
    <row r="32" spans="1:14" ht="154.5" customHeight="1">
      <c r="A32" s="32"/>
      <c r="B32" s="583" t="s">
        <v>55</v>
      </c>
      <c r="C32" s="583"/>
      <c r="D32" s="583"/>
      <c r="E32" s="583"/>
      <c r="F32" s="583"/>
      <c r="G32" s="583"/>
      <c r="H32" s="583"/>
      <c r="I32" s="583"/>
      <c r="J32" s="583"/>
      <c r="K32" s="583"/>
      <c r="L32" s="583"/>
      <c r="M32" s="583"/>
      <c r="N32" s="584"/>
    </row>
    <row r="33" spans="1:16">
      <c r="A33" s="23"/>
      <c r="N33" s="24"/>
    </row>
    <row r="34" spans="1:16">
      <c r="A34" s="28" t="s">
        <v>59</v>
      </c>
      <c r="B34" s="33" t="s">
        <v>60</v>
      </c>
      <c r="C34" s="30"/>
      <c r="D34" s="30"/>
      <c r="E34" s="30"/>
      <c r="F34" s="30"/>
      <c r="G34" s="30"/>
      <c r="H34" s="30"/>
      <c r="I34" s="30"/>
      <c r="J34" s="30"/>
      <c r="K34" s="30"/>
      <c r="L34" s="30"/>
      <c r="M34" s="30"/>
      <c r="N34" s="31"/>
    </row>
    <row r="35" spans="1:16" ht="54.75" customHeight="1">
      <c r="A35" s="32"/>
      <c r="B35" s="583" t="s">
        <v>61</v>
      </c>
      <c r="C35" s="583"/>
      <c r="D35" s="583"/>
      <c r="E35" s="583"/>
      <c r="F35" s="583"/>
      <c r="G35" s="583"/>
      <c r="H35" s="583"/>
      <c r="I35" s="583"/>
      <c r="J35" s="583"/>
      <c r="K35" s="583"/>
      <c r="L35" s="583"/>
      <c r="M35" s="583"/>
      <c r="N35" s="584"/>
    </row>
    <row r="36" spans="1:16" ht="230.25" customHeight="1">
      <c r="A36" s="32"/>
      <c r="B36" s="583" t="s">
        <v>62</v>
      </c>
      <c r="C36" s="583"/>
      <c r="D36" s="583"/>
      <c r="E36" s="583"/>
      <c r="F36" s="583"/>
      <c r="G36" s="583"/>
      <c r="H36" s="583"/>
      <c r="I36" s="583"/>
      <c r="J36" s="583"/>
      <c r="K36" s="583"/>
      <c r="L36" s="583"/>
      <c r="M36" s="583"/>
      <c r="N36" s="584"/>
      <c r="P36" s="21"/>
    </row>
    <row r="37" spans="1:16" ht="156" customHeight="1">
      <c r="A37" s="32"/>
      <c r="B37" s="583" t="s">
        <v>63</v>
      </c>
      <c r="C37" s="583"/>
      <c r="D37" s="583"/>
      <c r="E37" s="583"/>
      <c r="F37" s="583"/>
      <c r="G37" s="583"/>
      <c r="H37" s="583"/>
      <c r="I37" s="583"/>
      <c r="J37" s="583"/>
      <c r="K37" s="583"/>
      <c r="L37" s="583"/>
      <c r="M37" s="583"/>
      <c r="N37" s="584"/>
    </row>
    <row r="38" spans="1:16">
      <c r="A38" s="23"/>
      <c r="N38" s="24"/>
    </row>
    <row r="39" spans="1:16">
      <c r="A39" s="28" t="s">
        <v>64</v>
      </c>
      <c r="B39" s="33" t="s">
        <v>65</v>
      </c>
      <c r="C39" s="30"/>
      <c r="D39" s="30"/>
      <c r="E39" s="30"/>
      <c r="F39" s="30"/>
      <c r="G39" s="30"/>
      <c r="H39" s="30"/>
      <c r="I39" s="30"/>
      <c r="J39" s="30"/>
      <c r="K39" s="30"/>
      <c r="L39" s="30"/>
      <c r="M39" s="30"/>
      <c r="N39" s="31"/>
    </row>
    <row r="40" spans="1:16" ht="223.5" customHeight="1">
      <c r="A40" s="32"/>
      <c r="B40" s="583" t="s">
        <v>66</v>
      </c>
      <c r="C40" s="583"/>
      <c r="D40" s="583"/>
      <c r="E40" s="583"/>
      <c r="F40" s="583"/>
      <c r="G40" s="583"/>
      <c r="H40" s="583"/>
      <c r="I40" s="583"/>
      <c r="J40" s="583"/>
      <c r="K40" s="583"/>
      <c r="L40" s="583"/>
      <c r="M40" s="583"/>
      <c r="N40" s="584"/>
    </row>
    <row r="41" spans="1:16">
      <c r="A41" s="23"/>
      <c r="N41" s="24"/>
    </row>
    <row r="42" spans="1:16">
      <c r="A42" s="28" t="s">
        <v>67</v>
      </c>
      <c r="B42" s="33" t="s">
        <v>68</v>
      </c>
      <c r="C42" s="30"/>
      <c r="D42" s="30"/>
      <c r="E42" s="30"/>
      <c r="F42" s="30"/>
      <c r="G42" s="30"/>
      <c r="H42" s="30"/>
      <c r="I42" s="30"/>
      <c r="J42" s="30"/>
      <c r="K42" s="30"/>
      <c r="L42" s="30"/>
      <c r="M42" s="30"/>
      <c r="N42" s="31"/>
    </row>
    <row r="43" spans="1:16" ht="257.25" customHeight="1">
      <c r="A43" s="32"/>
      <c r="B43" s="583" t="s">
        <v>69</v>
      </c>
      <c r="C43" s="583"/>
      <c r="D43" s="583"/>
      <c r="E43" s="583"/>
      <c r="F43" s="583"/>
      <c r="G43" s="583"/>
      <c r="H43" s="583"/>
      <c r="I43" s="583"/>
      <c r="J43" s="583"/>
      <c r="K43" s="583"/>
      <c r="L43" s="583"/>
      <c r="M43" s="583"/>
      <c r="N43" s="584"/>
    </row>
    <row r="44" spans="1:16" ht="193.5" customHeight="1">
      <c r="A44" s="32"/>
      <c r="B44" s="583" t="s">
        <v>70</v>
      </c>
      <c r="C44" s="583"/>
      <c r="D44" s="583"/>
      <c r="E44" s="583"/>
      <c r="F44" s="583"/>
      <c r="G44" s="583"/>
      <c r="H44" s="583"/>
      <c r="I44" s="583"/>
      <c r="J44" s="583"/>
      <c r="K44" s="583"/>
      <c r="L44" s="583"/>
      <c r="M44" s="583"/>
      <c r="N44" s="584"/>
    </row>
    <row r="45" spans="1:16" ht="309" customHeight="1">
      <c r="A45" s="32"/>
      <c r="B45" s="583" t="s">
        <v>71</v>
      </c>
      <c r="C45" s="583"/>
      <c r="D45" s="583"/>
      <c r="E45" s="583"/>
      <c r="F45" s="583"/>
      <c r="G45" s="583"/>
      <c r="H45" s="583"/>
      <c r="I45" s="583"/>
      <c r="J45" s="583"/>
      <c r="K45" s="583"/>
      <c r="L45" s="583"/>
      <c r="M45" s="583"/>
      <c r="N45" s="584"/>
    </row>
    <row r="46" spans="1:16" ht="81.599999999999994" customHeight="1">
      <c r="A46" s="32"/>
      <c r="B46" s="581" t="s">
        <v>72</v>
      </c>
      <c r="C46" s="581"/>
      <c r="D46" s="581"/>
      <c r="E46" s="581"/>
      <c r="F46" s="581"/>
      <c r="G46" s="581"/>
      <c r="H46" s="581"/>
      <c r="I46" s="581"/>
      <c r="J46" s="581"/>
      <c r="K46" s="581"/>
      <c r="L46" s="581"/>
      <c r="M46" s="581"/>
      <c r="N46" s="582"/>
    </row>
    <row r="47" spans="1:16" ht="14.25" customHeight="1">
      <c r="A47" s="23"/>
      <c r="B47" s="35"/>
      <c r="C47" s="35"/>
      <c r="D47" s="35"/>
      <c r="E47" s="35"/>
      <c r="F47" s="35"/>
      <c r="G47" s="35"/>
      <c r="H47" s="35"/>
      <c r="I47" s="35"/>
      <c r="J47" s="35"/>
      <c r="K47" s="35"/>
      <c r="L47" s="35"/>
      <c r="M47" s="35"/>
      <c r="N47" s="36"/>
    </row>
    <row r="48" spans="1:16">
      <c r="A48" s="28" t="s">
        <v>73</v>
      </c>
      <c r="B48" s="33" t="s">
        <v>74</v>
      </c>
      <c r="C48" s="30"/>
      <c r="D48" s="30"/>
      <c r="E48" s="30"/>
      <c r="F48" s="30"/>
      <c r="G48" s="30"/>
      <c r="H48" s="30"/>
      <c r="I48" s="30"/>
      <c r="J48" s="30"/>
      <c r="K48" s="30"/>
      <c r="L48" s="30"/>
      <c r="M48" s="30"/>
      <c r="N48" s="31"/>
    </row>
    <row r="49" spans="1:14" ht="13.5" customHeight="1">
      <c r="A49" s="32"/>
      <c r="B49" s="583" t="s">
        <v>75</v>
      </c>
      <c r="C49" s="583"/>
      <c r="D49" s="583"/>
      <c r="E49" s="583"/>
      <c r="F49" s="583"/>
      <c r="G49" s="583"/>
      <c r="H49" s="583"/>
      <c r="I49" s="583"/>
      <c r="J49" s="583"/>
      <c r="K49" s="583"/>
      <c r="L49" s="583"/>
      <c r="M49" s="583"/>
      <c r="N49" s="584"/>
    </row>
    <row r="50" spans="1:14">
      <c r="A50" s="23"/>
      <c r="N50" s="24"/>
    </row>
    <row r="51" spans="1:14">
      <c r="A51" s="28" t="s">
        <v>76</v>
      </c>
      <c r="B51" s="33" t="s">
        <v>77</v>
      </c>
      <c r="C51" s="30"/>
      <c r="D51" s="30"/>
      <c r="E51" s="30"/>
      <c r="F51" s="30"/>
      <c r="G51" s="30"/>
      <c r="H51" s="30"/>
      <c r="I51" s="30"/>
      <c r="J51" s="30"/>
      <c r="K51" s="30"/>
      <c r="L51" s="30"/>
      <c r="M51" s="30"/>
      <c r="N51" s="31"/>
    </row>
    <row r="52" spans="1:14" ht="29.45" customHeight="1" thickBot="1">
      <c r="A52" s="37"/>
      <c r="B52" s="585" t="s">
        <v>78</v>
      </c>
      <c r="C52" s="585"/>
      <c r="D52" s="585"/>
      <c r="E52" s="585"/>
      <c r="F52" s="585"/>
      <c r="G52" s="585"/>
      <c r="H52" s="585"/>
      <c r="I52" s="585"/>
      <c r="J52" s="585"/>
      <c r="K52" s="585"/>
      <c r="L52" s="585"/>
      <c r="M52" s="585"/>
      <c r="N52" s="586"/>
    </row>
    <row r="53" spans="1:14" ht="38.1" customHeight="1">
      <c r="B53" s="26"/>
      <c r="C53" s="26"/>
      <c r="D53" s="26"/>
      <c r="E53" s="26"/>
      <c r="F53" s="26"/>
      <c r="G53" s="26"/>
      <c r="H53" s="26"/>
      <c r="I53" s="26"/>
      <c r="J53" s="26"/>
      <c r="K53" s="26"/>
      <c r="L53" s="26"/>
      <c r="M53" s="26"/>
      <c r="N53" s="38" t="str">
        <f>TEXT('User Select'!B40,"mmmm d, yyyy")</f>
        <v>January 15, 2025</v>
      </c>
    </row>
    <row r="54" spans="1:14" ht="30" hidden="1" customHeight="1">
      <c r="A54" s="39" t="s">
        <v>33</v>
      </c>
      <c r="N54" s="21"/>
    </row>
  </sheetData>
  <sheetProtection algorithmName="SHA-512" hashValue="eW9dskGsGNyMZbViJSkowpEZqrS1YU+H56ndrPCJf8EfYsvoo73M7dY1ByTAA6QtiQz014hTVyp8uuaVGmC3WQ==" saltValue="LcXzauaqNlImW/HRvnsq5Q==" spinCount="100000" sheet="1" objects="1" scenarios="1" formatRows="0"/>
  <mergeCells count="27">
    <mergeCell ref="A12:N12"/>
    <mergeCell ref="A4:N4"/>
    <mergeCell ref="A5:N5"/>
    <mergeCell ref="A6:N6"/>
    <mergeCell ref="A8:N8"/>
    <mergeCell ref="A10:N10"/>
    <mergeCell ref="B35:N35"/>
    <mergeCell ref="A14:N14"/>
    <mergeCell ref="B17:N17"/>
    <mergeCell ref="B18:N18"/>
    <mergeCell ref="B21:N21"/>
    <mergeCell ref="B22:N22"/>
    <mergeCell ref="B23:N23"/>
    <mergeCell ref="B24:N24"/>
    <mergeCell ref="B27:N27"/>
    <mergeCell ref="B28:N28"/>
    <mergeCell ref="B31:N31"/>
    <mergeCell ref="B32:N32"/>
    <mergeCell ref="B46:N46"/>
    <mergeCell ref="B49:N49"/>
    <mergeCell ref="B52:N52"/>
    <mergeCell ref="B36:N36"/>
    <mergeCell ref="B37:N37"/>
    <mergeCell ref="B40:N40"/>
    <mergeCell ref="B43:N43"/>
    <mergeCell ref="B44:N44"/>
    <mergeCell ref="B45:N45"/>
  </mergeCells>
  <hyperlinks>
    <hyperlink ref="A5:N5" r:id="rId1" display="Questions about completing the Survey should be directed to Milliman at RI_OHIC_rate_program_review@milliman.com." xr:uid="{A02A30B9-8FFE-4C2A-A83B-17113708B902}"/>
  </hyperlinks>
  <printOptions horizontalCentered="1"/>
  <pageMargins left="0.25" right="0.25" top="0.6" bottom="0.6" header="0.25" footer="0.25"/>
  <pageSetup scale="72" fitToHeight="0" orientation="landscape" r:id="rId2"/>
  <headerFooter>
    <oddFooter>&amp;L&amp;"Arial,Regular"&amp;10&amp;A&amp;C&amp;"Arial,Bold"&amp;10Milliman&amp;R&amp;"Arial,Regular"&amp;10Page &amp;P</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E3C366-67A0-42B3-A0F8-D165D531F1E6}">
  <sheetPr codeName="Sheet8">
    <pageSetUpPr fitToPage="1"/>
  </sheetPr>
  <dimension ref="A1:AQ85"/>
  <sheetViews>
    <sheetView showGridLines="0" zoomScale="85" zoomScaleNormal="85" zoomScalePageLayoutView="85" workbookViewId="0"/>
  </sheetViews>
  <sheetFormatPr defaultColWidth="0" defaultRowHeight="12.75" zeroHeight="1"/>
  <cols>
    <col min="1" max="1" width="1.42578125" style="20" customWidth="1"/>
    <col min="2" max="2" width="2.5703125" style="20" customWidth="1"/>
    <col min="3" max="3" width="9.42578125" style="20" customWidth="1"/>
    <col min="4" max="4" width="10.42578125" style="20" customWidth="1"/>
    <col min="5" max="5" width="10.5703125" style="20" customWidth="1"/>
    <col min="6" max="6" width="11.5703125" style="20" customWidth="1"/>
    <col min="7" max="7" width="22.42578125" style="20" customWidth="1"/>
    <col min="8" max="8" width="17.42578125" style="20" customWidth="1"/>
    <col min="9" max="11" width="9.42578125" style="20" customWidth="1"/>
    <col min="12" max="12" width="1.5703125" style="20" customWidth="1"/>
    <col min="13" max="13" width="22.5703125" style="20" customWidth="1"/>
    <col min="14" max="14" width="17.140625" style="20" customWidth="1"/>
    <col min="15" max="15" width="14.28515625" style="48" hidden="1" customWidth="1"/>
    <col min="16" max="16" width="11.5703125" style="20" hidden="1" customWidth="1"/>
    <col min="17" max="43" width="0" style="20" hidden="1" customWidth="1"/>
    <col min="44" max="16384" width="9.42578125" style="20" hidden="1"/>
  </cols>
  <sheetData>
    <row r="1" spans="1:43" s="44" customFormat="1" ht="15.6" customHeight="1">
      <c r="A1" s="40" t="str">
        <f>'User Select'!A1</f>
        <v>Rhode Island Office of the Health Insurance Commissioner</v>
      </c>
      <c r="B1" s="41"/>
      <c r="C1" s="41"/>
      <c r="D1" s="41"/>
      <c r="E1" s="41"/>
      <c r="F1" s="41"/>
      <c r="G1" s="41"/>
      <c r="H1" s="41"/>
      <c r="I1" s="41"/>
      <c r="J1" s="41"/>
      <c r="K1" s="41"/>
      <c r="L1" s="41"/>
      <c r="M1" s="41"/>
      <c r="N1" s="42"/>
      <c r="O1" s="43" t="s">
        <v>33</v>
      </c>
      <c r="P1" s="20"/>
      <c r="Q1" s="20"/>
      <c r="R1" s="20"/>
      <c r="S1" s="20"/>
      <c r="T1" s="20"/>
      <c r="U1" s="20"/>
      <c r="V1" s="20"/>
      <c r="W1" s="20"/>
      <c r="X1" s="20"/>
      <c r="Y1" s="20"/>
      <c r="Z1" s="20"/>
      <c r="AA1" s="20"/>
      <c r="AB1" s="20"/>
      <c r="AC1" s="20"/>
      <c r="AD1" s="20"/>
      <c r="AE1" s="20"/>
    </row>
    <row r="2" spans="1:43" s="44" customFormat="1" ht="15.6" customHeight="1">
      <c r="A2" s="45" t="str">
        <f>'User Select'!A2</f>
        <v>Social and Human Services Staffing and Expense Survey - 2025 Data Collection Tool</v>
      </c>
      <c r="B2" s="46"/>
      <c r="C2" s="46"/>
      <c r="D2" s="46"/>
      <c r="E2" s="46"/>
      <c r="F2" s="46"/>
      <c r="G2" s="46"/>
      <c r="H2" s="46"/>
      <c r="I2" s="46"/>
      <c r="J2" s="46"/>
      <c r="K2" s="46"/>
      <c r="L2" s="46"/>
      <c r="M2" s="46"/>
      <c r="N2" s="47"/>
      <c r="O2" s="48"/>
      <c r="P2" s="20"/>
      <c r="Q2" s="20" t="s">
        <v>79</v>
      </c>
      <c r="R2" s="20"/>
      <c r="S2" s="20"/>
      <c r="T2" s="20"/>
      <c r="U2" s="20"/>
      <c r="V2" s="20"/>
      <c r="W2" s="20"/>
      <c r="X2" s="20"/>
      <c r="Y2" s="20"/>
      <c r="Z2" s="20"/>
      <c r="AA2" s="20"/>
      <c r="AB2" s="20"/>
      <c r="AC2" s="20"/>
      <c r="AD2" s="20"/>
      <c r="AE2" s="20"/>
    </row>
    <row r="3" spans="1:43" s="44" customFormat="1" ht="15.6" customHeight="1">
      <c r="A3" s="45" t="s">
        <v>80</v>
      </c>
      <c r="B3" s="46"/>
      <c r="C3" s="46"/>
      <c r="D3" s="46"/>
      <c r="E3" s="46"/>
      <c r="F3" s="46"/>
      <c r="G3" s="46"/>
      <c r="H3" s="46"/>
      <c r="I3" s="46"/>
      <c r="J3" s="46"/>
      <c r="K3" s="46"/>
      <c r="L3" s="46"/>
      <c r="M3" s="46"/>
      <c r="N3" s="47"/>
      <c r="O3" s="49" t="s">
        <v>81</v>
      </c>
      <c r="P3" s="20"/>
      <c r="Q3" s="20"/>
      <c r="R3" s="20"/>
      <c r="S3" s="20"/>
      <c r="T3" s="20"/>
      <c r="U3" s="20"/>
      <c r="V3" s="20"/>
      <c r="W3" s="20"/>
      <c r="X3" s="20"/>
      <c r="Y3" s="20"/>
      <c r="Z3" s="20"/>
      <c r="AA3" s="20"/>
      <c r="AB3" s="20"/>
      <c r="AC3" s="20"/>
      <c r="AD3" s="20"/>
      <c r="AE3" s="20"/>
    </row>
    <row r="4" spans="1:43" s="44" customFormat="1" ht="15" customHeight="1">
      <c r="A4" s="50"/>
      <c r="B4" s="51"/>
      <c r="C4" s="52"/>
      <c r="D4" s="601" t="str" cm="1">
        <f t="array" ref="D4">IF(SUM(SUMPRODUCT(--($H$9:$H$13=$Q$2)),SUMPRODUCT(--($H$9:$H$13="")),SUMPRODUCT(--(LEN($H$9)&lt;4)))&gt;0,"PLEASE COMPLETE SECTION 1","")</f>
        <v>PLEASE COMPLETE SECTION 1</v>
      </c>
      <c r="E4" s="601"/>
      <c r="F4" s="601"/>
      <c r="G4" s="601"/>
      <c r="H4" s="601"/>
      <c r="I4" s="601"/>
      <c r="J4" s="601"/>
      <c r="K4" s="601"/>
      <c r="L4" s="601"/>
      <c r="M4" s="52"/>
      <c r="N4" s="53"/>
      <c r="O4" s="54" t="s">
        <v>82</v>
      </c>
      <c r="P4" s="55" t="s">
        <v>83</v>
      </c>
      <c r="Q4" s="20" t="s">
        <v>84</v>
      </c>
      <c r="R4" s="20"/>
      <c r="S4" s="20" t="s">
        <v>85</v>
      </c>
      <c r="T4" s="20" t="s">
        <v>86</v>
      </c>
      <c r="U4" s="20" t="s">
        <v>87</v>
      </c>
      <c r="V4" s="20"/>
      <c r="W4" s="20"/>
      <c r="X4" s="20"/>
      <c r="Y4" s="20"/>
      <c r="Z4" s="5"/>
      <c r="AA4" s="5"/>
      <c r="AB4" s="5"/>
      <c r="AC4" s="5"/>
      <c r="AD4" s="5"/>
      <c r="AE4" s="20"/>
    </row>
    <row r="5" spans="1:43" s="60" customFormat="1" ht="24.95" customHeight="1">
      <c r="A5" s="56" t="s">
        <v>88</v>
      </c>
      <c r="B5" s="57"/>
      <c r="C5" s="58"/>
      <c r="D5" s="58"/>
      <c r="E5" s="58"/>
      <c r="F5" s="58"/>
      <c r="G5" s="58"/>
      <c r="H5" s="58"/>
      <c r="I5" s="58"/>
      <c r="J5" s="58"/>
      <c r="K5" s="58"/>
      <c r="L5" s="58"/>
      <c r="M5" s="58"/>
      <c r="N5" s="59"/>
      <c r="P5" s="61" t="s">
        <v>89</v>
      </c>
      <c r="Z5" s="5"/>
      <c r="AA5" s="5"/>
      <c r="AB5" s="5"/>
      <c r="AC5" s="5"/>
      <c r="AD5" s="5"/>
      <c r="AO5" s="53"/>
      <c r="AP5" s="62"/>
      <c r="AQ5" s="63"/>
    </row>
    <row r="6" spans="1:43" ht="12.95" customHeight="1">
      <c r="A6" s="64" t="s">
        <v>90</v>
      </c>
      <c r="B6" s="65"/>
      <c r="C6" s="66"/>
      <c r="D6" s="66"/>
      <c r="E6" s="66"/>
      <c r="F6" s="66"/>
      <c r="G6" s="66"/>
      <c r="H6" s="66"/>
      <c r="I6" s="66"/>
      <c r="J6" s="66"/>
      <c r="K6" s="66"/>
      <c r="L6" s="66"/>
      <c r="M6" s="66"/>
      <c r="N6" s="59"/>
      <c r="O6" s="43"/>
      <c r="Z6" s="5"/>
      <c r="AA6" s="5"/>
      <c r="AB6" s="5"/>
      <c r="AC6" s="5"/>
      <c r="AD6" s="5"/>
    </row>
    <row r="7" spans="1:43" ht="21" customHeight="1">
      <c r="A7" s="67"/>
      <c r="B7" s="68"/>
      <c r="C7" s="68"/>
      <c r="D7" s="68"/>
      <c r="E7" s="68"/>
      <c r="F7" s="68"/>
      <c r="G7" s="68"/>
      <c r="H7" s="68"/>
      <c r="I7" s="68"/>
      <c r="J7" s="68"/>
      <c r="K7" s="68"/>
      <c r="L7" s="68"/>
      <c r="M7" s="68"/>
      <c r="N7" s="69"/>
    </row>
    <row r="8" spans="1:43">
      <c r="A8" s="67"/>
      <c r="B8" s="70" t="s">
        <v>42</v>
      </c>
      <c r="C8" s="71" t="s">
        <v>91</v>
      </c>
      <c r="D8" s="72"/>
      <c r="E8" s="72"/>
      <c r="F8" s="68"/>
      <c r="G8" s="68"/>
      <c r="H8" s="68"/>
      <c r="I8" s="68"/>
      <c r="J8" s="68"/>
      <c r="K8" s="68"/>
      <c r="L8" s="68"/>
      <c r="M8" s="68"/>
      <c r="N8" s="69"/>
      <c r="Q8" s="73"/>
    </row>
    <row r="9" spans="1:43">
      <c r="A9" s="67"/>
      <c r="B9" s="74"/>
      <c r="C9" s="75" t="s">
        <v>92</v>
      </c>
      <c r="D9" s="76" t="s">
        <v>93</v>
      </c>
      <c r="E9" s="76"/>
      <c r="F9" s="68"/>
      <c r="G9" s="68"/>
      <c r="H9" s="610" t="s">
        <v>79</v>
      </c>
      <c r="I9" s="611"/>
      <c r="J9" s="611"/>
      <c r="K9" s="611"/>
      <c r="L9" s="611"/>
      <c r="M9" s="68"/>
      <c r="N9" s="69"/>
      <c r="Q9" s="73"/>
    </row>
    <row r="10" spans="1:43" ht="12.95" customHeight="1">
      <c r="A10" s="67"/>
      <c r="B10" s="74"/>
      <c r="C10" s="75" t="s">
        <v>94</v>
      </c>
      <c r="D10" s="76" t="s">
        <v>95</v>
      </c>
      <c r="E10" s="76"/>
      <c r="F10" s="68"/>
      <c r="G10" s="68"/>
      <c r="H10" s="610" t="s">
        <v>79</v>
      </c>
      <c r="I10" s="611"/>
      <c r="J10" s="611"/>
      <c r="K10" s="611"/>
      <c r="L10" s="611"/>
      <c r="M10" s="68"/>
      <c r="N10" s="69"/>
    </row>
    <row r="11" spans="1:43" customFormat="1">
      <c r="A11" s="67"/>
      <c r="B11" s="74"/>
      <c r="C11" s="75" t="s">
        <v>96</v>
      </c>
      <c r="D11" s="76" t="s">
        <v>97</v>
      </c>
      <c r="E11" s="76"/>
      <c r="F11" s="68"/>
      <c r="G11" s="68"/>
      <c r="H11" s="610" t="s">
        <v>79</v>
      </c>
      <c r="I11" s="611"/>
      <c r="J11" s="611"/>
      <c r="K11" s="611"/>
      <c r="L11" s="611"/>
      <c r="M11" s="68"/>
      <c r="N11" s="69"/>
      <c r="O11" s="5"/>
      <c r="P11" s="77"/>
      <c r="Q11" s="5"/>
      <c r="R11" s="5"/>
      <c r="S11" s="5"/>
      <c r="T11" s="5"/>
      <c r="U11" s="5"/>
      <c r="V11" s="5"/>
      <c r="W11" s="5"/>
      <c r="X11" s="5"/>
      <c r="Y11" s="5"/>
      <c r="Z11" s="5"/>
      <c r="AA11" s="5"/>
      <c r="AB11" s="5"/>
      <c r="AC11" s="5"/>
      <c r="AD11" s="5"/>
      <c r="AE11" s="5"/>
    </row>
    <row r="12" spans="1:43" customFormat="1">
      <c r="A12" s="67"/>
      <c r="B12" s="74"/>
      <c r="C12" s="75" t="s">
        <v>98</v>
      </c>
      <c r="D12" s="76" t="s">
        <v>99</v>
      </c>
      <c r="E12" s="76"/>
      <c r="F12" s="68"/>
      <c r="G12" s="68"/>
      <c r="H12" s="610" t="s">
        <v>79</v>
      </c>
      <c r="I12" s="611"/>
      <c r="J12" s="611"/>
      <c r="K12" s="611"/>
      <c r="L12" s="611"/>
      <c r="M12" s="68"/>
      <c r="N12" s="69"/>
      <c r="O12" s="5"/>
      <c r="P12" s="5"/>
      <c r="Q12" s="5"/>
      <c r="R12" s="5"/>
      <c r="S12" s="5"/>
      <c r="T12" s="5"/>
      <c r="U12" s="5"/>
      <c r="V12" s="5"/>
      <c r="W12" s="5"/>
      <c r="X12" s="5"/>
      <c r="Y12" s="5"/>
      <c r="Z12" s="5"/>
      <c r="AA12" s="5"/>
      <c r="AB12" s="5"/>
      <c r="AC12" s="5"/>
      <c r="AD12" s="5"/>
      <c r="AE12" s="5"/>
    </row>
    <row r="13" spans="1:43" customFormat="1">
      <c r="A13" s="67"/>
      <c r="B13" s="74"/>
      <c r="C13" s="75" t="s">
        <v>100</v>
      </c>
      <c r="D13" s="76" t="s">
        <v>101</v>
      </c>
      <c r="E13" s="76"/>
      <c r="F13" s="68"/>
      <c r="G13" s="68"/>
      <c r="H13" s="610" t="s">
        <v>79</v>
      </c>
      <c r="I13" s="611"/>
      <c r="J13" s="611"/>
      <c r="K13" s="611"/>
      <c r="L13" s="611"/>
      <c r="M13" s="68"/>
      <c r="N13" s="69"/>
      <c r="O13" s="5"/>
      <c r="P13" s="5"/>
      <c r="Q13" s="5"/>
      <c r="R13" s="5"/>
      <c r="S13" s="5"/>
      <c r="T13" s="5"/>
      <c r="U13" s="5"/>
      <c r="V13" s="5"/>
      <c r="W13" s="5"/>
      <c r="X13" s="5"/>
      <c r="Y13" s="5"/>
      <c r="Z13" s="5"/>
      <c r="AA13" s="5"/>
      <c r="AB13" s="5"/>
      <c r="AC13" s="5"/>
      <c r="AD13" s="5"/>
      <c r="AE13" s="5"/>
    </row>
    <row r="14" spans="1:43" customFormat="1">
      <c r="A14" s="67"/>
      <c r="B14" s="68"/>
      <c r="C14" s="68"/>
      <c r="D14" s="68"/>
      <c r="E14" s="68"/>
      <c r="F14" s="68"/>
      <c r="G14" s="68"/>
      <c r="H14" s="68"/>
      <c r="I14" s="68"/>
      <c r="J14" s="68"/>
      <c r="K14" s="68"/>
      <c r="L14" s="68"/>
      <c r="M14" s="68"/>
      <c r="N14" s="69"/>
      <c r="O14" s="5"/>
      <c r="P14" s="5"/>
      <c r="Q14" s="5"/>
      <c r="R14" s="5"/>
      <c r="S14" s="5"/>
      <c r="T14" s="5"/>
      <c r="U14" s="5"/>
      <c r="V14" s="5"/>
      <c r="W14" s="5"/>
      <c r="X14" s="5"/>
      <c r="Y14" s="5"/>
      <c r="Z14" s="5"/>
      <c r="AA14" s="5"/>
      <c r="AB14" s="5"/>
      <c r="AC14" s="5"/>
      <c r="AD14" s="5"/>
      <c r="AE14" s="5"/>
    </row>
    <row r="15" spans="1:43" customFormat="1">
      <c r="A15" s="78" t="s">
        <v>102</v>
      </c>
      <c r="B15" s="79"/>
      <c r="C15" s="80"/>
      <c r="D15" s="80"/>
      <c r="E15" s="80"/>
      <c r="F15" s="80"/>
      <c r="G15" s="80"/>
      <c r="H15" s="80"/>
      <c r="I15" s="80"/>
      <c r="J15" s="80"/>
      <c r="K15" s="80"/>
      <c r="L15" s="80"/>
      <c r="M15" s="80"/>
      <c r="N15" s="81"/>
      <c r="O15" s="5"/>
      <c r="P15" s="5"/>
      <c r="Q15" s="5"/>
      <c r="R15" s="5"/>
      <c r="S15" s="5"/>
      <c r="T15" s="5"/>
      <c r="U15" s="5"/>
      <c r="V15" s="5"/>
      <c r="W15" s="5"/>
      <c r="X15" s="5"/>
      <c r="Y15" s="5"/>
      <c r="Z15" s="5"/>
      <c r="AA15" s="5"/>
      <c r="AB15" s="5"/>
      <c r="AC15" s="5"/>
      <c r="AD15" s="5"/>
      <c r="AE15" s="5"/>
    </row>
    <row r="16" spans="1:43" customFormat="1">
      <c r="A16" s="50"/>
      <c r="B16" s="51"/>
      <c r="C16" s="52"/>
      <c r="D16" s="52"/>
      <c r="E16" s="52"/>
      <c r="F16" s="52"/>
      <c r="G16" s="52"/>
      <c r="H16" s="52"/>
      <c r="I16" s="52"/>
      <c r="J16" s="52"/>
      <c r="K16" s="52"/>
      <c r="L16" s="52"/>
      <c r="M16" s="52"/>
      <c r="N16" s="53"/>
      <c r="O16" s="5"/>
      <c r="P16" s="5"/>
      <c r="Q16" s="5"/>
      <c r="R16" s="5"/>
      <c r="S16" s="5"/>
      <c r="T16" s="5"/>
      <c r="U16" s="5"/>
      <c r="V16" s="5"/>
      <c r="W16" s="5"/>
      <c r="X16" s="5"/>
      <c r="Y16" s="5"/>
      <c r="Z16" s="5"/>
      <c r="AA16" s="5"/>
      <c r="AB16" s="5"/>
      <c r="AC16" s="5"/>
      <c r="AD16" s="5"/>
      <c r="AE16" s="5"/>
    </row>
    <row r="17" spans="1:31" customFormat="1">
      <c r="A17" s="67"/>
      <c r="B17" s="70" t="s">
        <v>103</v>
      </c>
      <c r="C17" s="82" t="s">
        <v>104</v>
      </c>
      <c r="D17" s="76"/>
      <c r="E17" s="76"/>
      <c r="F17" s="68"/>
      <c r="G17" s="68"/>
      <c r="H17" s="68"/>
      <c r="I17" s="68"/>
      <c r="J17" s="68"/>
      <c r="K17" s="68"/>
      <c r="L17" s="68"/>
      <c r="M17" s="68"/>
      <c r="N17" s="69"/>
      <c r="O17" s="5"/>
      <c r="P17" s="5"/>
      <c r="Q17" s="5"/>
      <c r="R17" s="5"/>
      <c r="S17" s="5"/>
      <c r="T17" s="5"/>
      <c r="U17" s="5"/>
      <c r="V17" s="5"/>
      <c r="W17" s="5"/>
      <c r="X17" s="5"/>
      <c r="Y17" s="5"/>
      <c r="Z17" s="5"/>
      <c r="AA17" s="5"/>
      <c r="AB17" s="5"/>
      <c r="AC17" s="5"/>
      <c r="AD17" s="5"/>
      <c r="AE17" s="5"/>
    </row>
    <row r="18" spans="1:31" customFormat="1">
      <c r="A18" s="67"/>
      <c r="B18" s="74"/>
      <c r="C18" s="75" t="s">
        <v>92</v>
      </c>
      <c r="D18" s="76" t="s">
        <v>105</v>
      </c>
      <c r="E18" s="76"/>
      <c r="F18" s="68"/>
      <c r="G18" s="68"/>
      <c r="H18" s="83" t="s">
        <v>79</v>
      </c>
      <c r="N18" s="84"/>
      <c r="O18" s="5"/>
      <c r="Q18" s="5"/>
      <c r="R18" s="5"/>
      <c r="S18" s="5"/>
      <c r="T18" s="5"/>
      <c r="U18" s="5"/>
      <c r="V18" s="5"/>
      <c r="W18" s="5"/>
      <c r="X18" s="5"/>
      <c r="Y18" s="5"/>
      <c r="Z18" s="5"/>
      <c r="AA18" s="5"/>
      <c r="AB18" s="5"/>
      <c r="AC18" s="5"/>
      <c r="AD18" s="5"/>
      <c r="AE18" s="5"/>
    </row>
    <row r="19" spans="1:31" customFormat="1">
      <c r="A19" s="67"/>
      <c r="B19" s="85"/>
      <c r="C19" s="75" t="s">
        <v>94</v>
      </c>
      <c r="D19" s="76" t="s">
        <v>106</v>
      </c>
      <c r="E19" s="76"/>
      <c r="F19" s="68"/>
      <c r="G19" s="68"/>
      <c r="H19" s="83" t="s">
        <v>79</v>
      </c>
      <c r="N19" s="84"/>
      <c r="O19" s="5"/>
      <c r="Q19" s="5"/>
      <c r="R19" s="5"/>
      <c r="S19" s="5"/>
      <c r="T19" s="5"/>
      <c r="U19" s="5"/>
      <c r="V19" s="5"/>
      <c r="W19" s="5"/>
      <c r="X19" s="5"/>
      <c r="Y19" s="5"/>
      <c r="Z19" s="5"/>
      <c r="AA19" s="5"/>
      <c r="AB19" s="5"/>
      <c r="AC19" s="5"/>
      <c r="AD19" s="5"/>
      <c r="AE19" s="5"/>
    </row>
    <row r="20" spans="1:31" customFormat="1">
      <c r="A20" s="67"/>
      <c r="B20" s="85"/>
      <c r="C20" s="75" t="s">
        <v>96</v>
      </c>
      <c r="D20" s="76" t="s">
        <v>107</v>
      </c>
      <c r="E20" s="76"/>
      <c r="F20" s="68"/>
      <c r="G20" s="68"/>
      <c r="H20" s="83" t="s">
        <v>79</v>
      </c>
      <c r="N20" s="84"/>
      <c r="O20" s="5"/>
      <c r="Q20" s="5"/>
      <c r="R20" s="5"/>
      <c r="S20" s="5"/>
      <c r="T20" s="5"/>
      <c r="U20" s="5"/>
      <c r="V20" s="5"/>
      <c r="W20" s="5"/>
      <c r="X20" s="5"/>
      <c r="Y20" s="5"/>
      <c r="Z20" s="5"/>
      <c r="AA20" s="5"/>
      <c r="AB20" s="5"/>
      <c r="AC20" s="5"/>
      <c r="AD20" s="5"/>
      <c r="AE20" s="5"/>
    </row>
    <row r="21" spans="1:31" customFormat="1">
      <c r="A21" s="67"/>
      <c r="B21" s="85"/>
      <c r="C21" s="75" t="s">
        <v>98</v>
      </c>
      <c r="D21" s="76" t="s">
        <v>108</v>
      </c>
      <c r="E21" s="76"/>
      <c r="F21" s="68"/>
      <c r="G21" s="68"/>
      <c r="H21" s="83" t="s">
        <v>79</v>
      </c>
      <c r="N21" s="84"/>
      <c r="O21" s="5"/>
      <c r="Q21" s="5"/>
      <c r="R21" s="5"/>
      <c r="S21" s="5"/>
      <c r="T21" s="5"/>
      <c r="U21" s="5"/>
      <c r="V21" s="5"/>
      <c r="W21" s="5"/>
      <c r="X21" s="5"/>
      <c r="Y21" s="5"/>
      <c r="Z21" s="5"/>
      <c r="AA21" s="5"/>
      <c r="AB21" s="5"/>
      <c r="AC21" s="5"/>
      <c r="AD21" s="5"/>
      <c r="AE21" s="5"/>
    </row>
    <row r="22" spans="1:31" customFormat="1">
      <c r="A22" s="67"/>
      <c r="B22" s="85"/>
      <c r="C22" s="75" t="s">
        <v>100</v>
      </c>
      <c r="D22" s="76" t="s">
        <v>109</v>
      </c>
      <c r="E22" s="76"/>
      <c r="F22" s="68"/>
      <c r="G22" s="68"/>
      <c r="H22" s="83" t="s">
        <v>79</v>
      </c>
      <c r="N22" s="84"/>
      <c r="O22" s="5"/>
      <c r="Q22" s="5"/>
      <c r="R22" s="5"/>
      <c r="S22" s="5"/>
      <c r="T22" s="5"/>
      <c r="U22" s="5"/>
      <c r="V22" s="5"/>
      <c r="W22" s="5"/>
      <c r="X22" s="5"/>
      <c r="Y22" s="5"/>
      <c r="Z22" s="5"/>
      <c r="AA22" s="5"/>
      <c r="AB22" s="5"/>
      <c r="AC22" s="5"/>
      <c r="AD22" s="5"/>
      <c r="AE22" s="5"/>
    </row>
    <row r="23" spans="1:31" customFormat="1">
      <c r="A23" s="67"/>
      <c r="B23" s="85"/>
      <c r="C23" s="75" t="s">
        <v>110</v>
      </c>
      <c r="D23" s="76" t="s">
        <v>111</v>
      </c>
      <c r="E23" s="76"/>
      <c r="F23" s="68"/>
      <c r="G23" s="68"/>
      <c r="H23" s="83" t="s">
        <v>79</v>
      </c>
      <c r="N23" s="84"/>
      <c r="O23" s="5"/>
      <c r="Q23" s="5"/>
      <c r="R23" s="5"/>
      <c r="S23" s="5"/>
      <c r="T23" s="5"/>
      <c r="U23" s="5"/>
      <c r="V23" s="5"/>
      <c r="W23" s="5"/>
      <c r="X23" s="5"/>
      <c r="Y23" s="5"/>
      <c r="Z23" s="5"/>
      <c r="AA23" s="5"/>
      <c r="AB23" s="5"/>
      <c r="AC23" s="5"/>
      <c r="AD23" s="5"/>
      <c r="AE23" s="5"/>
    </row>
    <row r="24" spans="1:31" customFormat="1">
      <c r="A24" s="67"/>
      <c r="B24" s="85"/>
      <c r="C24" s="75" t="s">
        <v>112</v>
      </c>
      <c r="D24" s="76" t="s">
        <v>113</v>
      </c>
      <c r="E24" s="76"/>
      <c r="F24" s="68"/>
      <c r="G24" s="68"/>
      <c r="H24" s="83" t="s">
        <v>79</v>
      </c>
      <c r="N24" s="84"/>
      <c r="O24" s="5"/>
      <c r="Q24" s="5"/>
      <c r="R24" s="5"/>
      <c r="S24" s="5"/>
      <c r="T24" s="5"/>
      <c r="U24" s="5"/>
      <c r="V24" s="5"/>
      <c r="W24" s="5"/>
      <c r="X24" s="5"/>
      <c r="Y24" s="5"/>
      <c r="Z24" s="5"/>
      <c r="AA24" s="5"/>
      <c r="AB24" s="5"/>
      <c r="AC24" s="5"/>
      <c r="AD24" s="5"/>
      <c r="AE24" s="5"/>
    </row>
    <row r="25" spans="1:31" customFormat="1">
      <c r="A25" s="67"/>
      <c r="B25" s="68"/>
      <c r="C25" s="68"/>
      <c r="D25" s="68"/>
      <c r="E25" s="68"/>
      <c r="F25" s="68"/>
      <c r="G25" s="68"/>
      <c r="H25" s="68"/>
      <c r="I25" s="68"/>
      <c r="J25" s="68"/>
      <c r="K25" s="68"/>
      <c r="L25" s="68"/>
      <c r="N25" s="84"/>
      <c r="O25" s="5"/>
      <c r="P25" s="5"/>
      <c r="Q25" s="5"/>
      <c r="R25" s="5"/>
      <c r="S25" s="5"/>
      <c r="T25" s="5"/>
      <c r="U25" s="5"/>
      <c r="V25" s="5"/>
      <c r="W25" s="5"/>
      <c r="X25" s="5"/>
      <c r="Y25" s="5"/>
      <c r="Z25" s="5"/>
      <c r="AA25" s="5"/>
      <c r="AB25" s="5"/>
      <c r="AC25" s="5"/>
      <c r="AD25" s="5"/>
      <c r="AE25" s="5"/>
    </row>
    <row r="26" spans="1:31" customFormat="1">
      <c r="A26" s="78" t="s">
        <v>114</v>
      </c>
      <c r="B26" s="79"/>
      <c r="C26" s="80"/>
      <c r="D26" s="80"/>
      <c r="E26" s="80"/>
      <c r="F26" s="80"/>
      <c r="G26" s="80"/>
      <c r="H26" s="80"/>
      <c r="I26" s="80"/>
      <c r="J26" s="80"/>
      <c r="K26" s="80"/>
      <c r="L26" s="80"/>
      <c r="M26" s="80"/>
      <c r="N26" s="86"/>
    </row>
    <row r="27" spans="1:31" customFormat="1">
      <c r="A27" s="50"/>
      <c r="B27" s="51"/>
      <c r="C27" s="52"/>
      <c r="D27" s="52"/>
      <c r="E27" s="52"/>
      <c r="F27" s="52"/>
      <c r="G27" s="52"/>
      <c r="H27" s="52"/>
      <c r="I27" s="52"/>
      <c r="J27" s="52"/>
      <c r="K27" s="52"/>
      <c r="L27" s="52"/>
      <c r="M27" s="52"/>
      <c r="N27" s="69"/>
    </row>
    <row r="28" spans="1:31" customFormat="1">
      <c r="A28" s="87"/>
      <c r="B28" s="88" t="s">
        <v>115</v>
      </c>
      <c r="C28" s="89" t="s">
        <v>116</v>
      </c>
      <c r="D28" s="90"/>
      <c r="E28" s="90"/>
      <c r="F28" s="90"/>
      <c r="G28" s="90"/>
      <c r="N28" s="91"/>
    </row>
    <row r="29" spans="1:31" s="93" customFormat="1">
      <c r="A29" s="87"/>
      <c r="B29" s="89"/>
      <c r="C29" s="92" t="s">
        <v>92</v>
      </c>
      <c r="D29" s="605" t="s">
        <v>79</v>
      </c>
      <c r="E29" s="606"/>
      <c r="F29" s="607"/>
      <c r="G29" s="90"/>
      <c r="H29"/>
      <c r="I29"/>
      <c r="J29"/>
      <c r="K29"/>
      <c r="L29"/>
      <c r="M29"/>
      <c r="N29" s="91"/>
    </row>
    <row r="30" spans="1:31" s="93" customFormat="1" ht="12.95" customHeight="1">
      <c r="A30" s="87"/>
      <c r="B30" s="89"/>
      <c r="C30" s="92" t="s">
        <v>94</v>
      </c>
      <c r="D30" s="605" t="s">
        <v>79</v>
      </c>
      <c r="E30" s="606"/>
      <c r="F30" s="607"/>
      <c r="G30" s="90"/>
      <c r="H30"/>
      <c r="I30"/>
      <c r="J30"/>
      <c r="K30"/>
      <c r="L30"/>
      <c r="M30"/>
      <c r="N30" s="91"/>
      <c r="O30" s="20"/>
      <c r="P30" s="94" t="s">
        <v>89</v>
      </c>
    </row>
    <row r="31" spans="1:31" s="93" customFormat="1" ht="12.95" customHeight="1">
      <c r="A31" s="87"/>
      <c r="B31" s="89"/>
      <c r="C31" s="92" t="s">
        <v>96</v>
      </c>
      <c r="D31" s="605" t="s">
        <v>79</v>
      </c>
      <c r="E31" s="606"/>
      <c r="F31" s="607"/>
      <c r="G31" s="90"/>
      <c r="H31"/>
      <c r="I31"/>
      <c r="J31"/>
      <c r="K31"/>
      <c r="L31"/>
      <c r="M31"/>
      <c r="N31" s="91"/>
    </row>
    <row r="32" spans="1:31" s="93" customFormat="1" ht="12.95" customHeight="1">
      <c r="A32" s="87"/>
      <c r="B32" s="89"/>
      <c r="C32" s="92" t="s">
        <v>98</v>
      </c>
      <c r="D32" s="605" t="s">
        <v>79</v>
      </c>
      <c r="E32" s="606"/>
      <c r="F32" s="607"/>
      <c r="G32" s="90"/>
      <c r="H32"/>
      <c r="I32"/>
      <c r="J32"/>
      <c r="K32"/>
      <c r="L32"/>
      <c r="M32"/>
      <c r="N32" s="91"/>
    </row>
    <row r="33" spans="1:31" s="93" customFormat="1" ht="12.95" customHeight="1">
      <c r="A33" s="87"/>
      <c r="B33" s="89"/>
      <c r="C33" s="92" t="s">
        <v>100</v>
      </c>
      <c r="D33" s="605" t="s">
        <v>79</v>
      </c>
      <c r="E33" s="606"/>
      <c r="F33" s="607"/>
      <c r="G33" s="90"/>
      <c r="H33"/>
      <c r="I33"/>
      <c r="J33"/>
      <c r="K33"/>
      <c r="L33"/>
      <c r="M33"/>
      <c r="N33" s="91"/>
    </row>
    <row r="34" spans="1:31" s="93" customFormat="1" ht="12.95" customHeight="1">
      <c r="A34" s="87"/>
      <c r="B34" s="89"/>
      <c r="C34" s="92" t="s">
        <v>110</v>
      </c>
      <c r="D34" s="605" t="s">
        <v>79</v>
      </c>
      <c r="E34" s="606"/>
      <c r="F34" s="607"/>
      <c r="G34" s="90"/>
      <c r="H34"/>
      <c r="I34"/>
      <c r="J34"/>
      <c r="K34"/>
      <c r="L34"/>
      <c r="M34"/>
      <c r="N34" s="91"/>
    </row>
    <row r="35" spans="1:31" s="93" customFormat="1" ht="12.95" customHeight="1">
      <c r="A35" s="87"/>
      <c r="B35" s="89"/>
      <c r="C35" s="92" t="s">
        <v>112</v>
      </c>
      <c r="D35" s="605" t="s">
        <v>79</v>
      </c>
      <c r="E35" s="606"/>
      <c r="F35" s="607"/>
      <c r="G35" s="90"/>
      <c r="H35"/>
      <c r="I35"/>
      <c r="J35"/>
      <c r="K35"/>
      <c r="L35"/>
      <c r="M35"/>
      <c r="N35" s="91"/>
    </row>
    <row r="36" spans="1:31" s="93" customFormat="1" ht="12.95" customHeight="1">
      <c r="A36" s="87"/>
      <c r="B36" s="89"/>
      <c r="C36" s="92" t="s">
        <v>117</v>
      </c>
      <c r="D36" s="605" t="s">
        <v>79</v>
      </c>
      <c r="E36" s="606"/>
      <c r="F36" s="607"/>
      <c r="G36" s="90"/>
      <c r="H36"/>
      <c r="I36"/>
      <c r="J36"/>
      <c r="K36"/>
      <c r="L36"/>
      <c r="M36"/>
      <c r="N36" s="91"/>
    </row>
    <row r="37" spans="1:31" s="93" customFormat="1" ht="12.6" customHeight="1">
      <c r="A37" s="87"/>
      <c r="B37" s="90"/>
      <c r="C37" s="95" t="s">
        <v>118</v>
      </c>
      <c r="D37" s="605" t="s">
        <v>79</v>
      </c>
      <c r="E37" s="606"/>
      <c r="F37" s="607"/>
      <c r="G37" s="90"/>
      <c r="H37"/>
      <c r="I37"/>
      <c r="J37"/>
      <c r="K37"/>
      <c r="L37"/>
      <c r="M37"/>
      <c r="N37" s="69"/>
    </row>
    <row r="38" spans="1:31" customFormat="1" ht="12.6" customHeight="1">
      <c r="A38" s="87"/>
      <c r="B38" s="90"/>
      <c r="C38" s="95" t="s">
        <v>119</v>
      </c>
      <c r="D38" s="605" t="s">
        <v>79</v>
      </c>
      <c r="E38" s="606"/>
      <c r="F38" s="607"/>
      <c r="G38" s="90"/>
      <c r="N38" s="69"/>
    </row>
    <row r="39" spans="1:31" customFormat="1" ht="12.6" customHeight="1">
      <c r="A39" s="87"/>
      <c r="B39" s="90"/>
      <c r="C39" s="95" t="s">
        <v>120</v>
      </c>
      <c r="D39" s="605" t="s">
        <v>79</v>
      </c>
      <c r="E39" s="606"/>
      <c r="F39" s="607"/>
      <c r="G39" s="90"/>
      <c r="N39" s="69"/>
    </row>
    <row r="40" spans="1:31" customFormat="1" ht="12.6" customHeight="1">
      <c r="A40" s="87"/>
      <c r="B40" s="90"/>
      <c r="C40" s="95" t="s">
        <v>121</v>
      </c>
      <c r="D40" s="605" t="s">
        <v>79</v>
      </c>
      <c r="E40" s="606"/>
      <c r="F40" s="607"/>
      <c r="G40" s="90"/>
      <c r="N40" s="69"/>
    </row>
    <row r="41" spans="1:31" customFormat="1" ht="12.6" customHeight="1">
      <c r="A41" s="87"/>
      <c r="B41" s="90"/>
      <c r="C41" s="95" t="s">
        <v>122</v>
      </c>
      <c r="D41" s="605" t="s">
        <v>79</v>
      </c>
      <c r="E41" s="606"/>
      <c r="F41" s="607"/>
      <c r="G41" s="90"/>
      <c r="N41" s="69"/>
    </row>
    <row r="42" spans="1:31" customFormat="1" ht="12.6" customHeight="1">
      <c r="A42" s="87"/>
      <c r="B42" s="90"/>
      <c r="C42" s="95" t="s">
        <v>123</v>
      </c>
      <c r="D42" s="605" t="s">
        <v>79</v>
      </c>
      <c r="E42" s="606"/>
      <c r="F42" s="607"/>
      <c r="G42" s="90"/>
      <c r="N42" s="69"/>
    </row>
    <row r="43" spans="1:31" customFormat="1" ht="12.6" customHeight="1">
      <c r="A43" s="87"/>
      <c r="B43" s="90"/>
      <c r="C43" s="95" t="s">
        <v>124</v>
      </c>
      <c r="D43" s="605" t="s">
        <v>79</v>
      </c>
      <c r="E43" s="606"/>
      <c r="F43" s="607"/>
      <c r="G43" s="90"/>
      <c r="N43" s="69"/>
    </row>
    <row r="44" spans="1:31" customFormat="1" ht="12.6" customHeight="1">
      <c r="A44" s="87"/>
      <c r="B44" s="90"/>
      <c r="C44" s="95" t="s">
        <v>125</v>
      </c>
      <c r="D44" s="605" t="s">
        <v>79</v>
      </c>
      <c r="E44" s="606"/>
      <c r="F44" s="607"/>
      <c r="G44" s="90"/>
      <c r="N44" s="69"/>
    </row>
    <row r="45" spans="1:31" customFormat="1">
      <c r="A45" s="67"/>
      <c r="B45" s="68"/>
      <c r="C45" s="68"/>
      <c r="D45" s="68"/>
      <c r="E45" s="68"/>
      <c r="F45" s="68"/>
      <c r="G45" s="68"/>
      <c r="H45" s="68"/>
      <c r="I45" s="68"/>
      <c r="J45" s="68"/>
      <c r="K45" s="68"/>
      <c r="L45" s="68"/>
      <c r="M45" s="68"/>
      <c r="N45" s="69"/>
      <c r="W45" s="5"/>
    </row>
    <row r="46" spans="1:31" customFormat="1">
      <c r="A46" s="78" t="s">
        <v>126</v>
      </c>
      <c r="B46" s="79"/>
      <c r="C46" s="80"/>
      <c r="D46" s="80"/>
      <c r="E46" s="80"/>
      <c r="F46" s="80"/>
      <c r="G46" s="80"/>
      <c r="H46" s="80"/>
      <c r="I46" s="80"/>
      <c r="J46" s="80"/>
      <c r="K46" s="80"/>
      <c r="L46" s="80"/>
      <c r="M46" s="80"/>
      <c r="N46" s="81"/>
      <c r="O46" s="5"/>
      <c r="P46" s="5"/>
      <c r="Q46" s="5"/>
      <c r="R46" s="5"/>
      <c r="S46" s="5"/>
      <c r="T46" s="5"/>
      <c r="U46" s="5"/>
      <c r="V46" s="5"/>
      <c r="W46" s="5"/>
      <c r="X46" s="5"/>
      <c r="Y46" s="5"/>
      <c r="Z46" s="5"/>
      <c r="AA46" s="5"/>
      <c r="AB46" s="5"/>
      <c r="AC46" s="5"/>
      <c r="AD46" s="5"/>
      <c r="AE46" s="5"/>
    </row>
    <row r="47" spans="1:31">
      <c r="A47" s="96"/>
      <c r="B47" s="97"/>
      <c r="C47" s="97"/>
      <c r="D47" s="97"/>
      <c r="E47" s="97"/>
      <c r="F47" s="97"/>
      <c r="G47" s="97"/>
      <c r="H47" s="97"/>
      <c r="I47" s="97"/>
      <c r="J47" s="97"/>
      <c r="K47" s="97"/>
      <c r="L47" s="97"/>
      <c r="M47" s="97"/>
      <c r="N47" s="98"/>
      <c r="O47" s="43"/>
    </row>
    <row r="48" spans="1:31">
      <c r="A48" s="56" t="s">
        <v>88</v>
      </c>
      <c r="B48" s="99"/>
      <c r="C48" s="100"/>
      <c r="D48" s="100"/>
      <c r="E48" s="100"/>
      <c r="F48" s="100"/>
      <c r="G48" s="100"/>
      <c r="H48" s="100"/>
      <c r="I48" s="100"/>
      <c r="J48" s="100"/>
      <c r="K48" s="100"/>
      <c r="L48" s="100"/>
      <c r="M48" s="100"/>
      <c r="N48" s="101"/>
    </row>
    <row r="49" spans="1:16" ht="17.100000000000001" customHeight="1">
      <c r="A49" s="608" t="s">
        <v>127</v>
      </c>
      <c r="B49" s="609"/>
      <c r="C49" s="609"/>
      <c r="D49" s="609"/>
      <c r="E49" s="609"/>
      <c r="F49" s="609"/>
      <c r="G49" s="609"/>
      <c r="H49" s="609"/>
      <c r="I49" s="609"/>
      <c r="J49" s="609"/>
      <c r="K49" s="609"/>
      <c r="L49" s="609"/>
      <c r="M49" s="609"/>
      <c r="N49" s="101"/>
    </row>
    <row r="50" spans="1:16" ht="15.6" customHeight="1">
      <c r="A50" s="87"/>
      <c r="B50" s="90"/>
      <c r="C50" s="90"/>
      <c r="D50" s="90"/>
      <c r="E50" s="90"/>
      <c r="F50" s="90"/>
      <c r="G50" s="90"/>
      <c r="H50" s="90"/>
      <c r="I50" s="90"/>
      <c r="J50" s="90"/>
      <c r="K50" s="90"/>
      <c r="L50" s="90"/>
      <c r="M50" s="90"/>
      <c r="N50" s="91"/>
    </row>
    <row r="51" spans="1:16" ht="15.6" customHeight="1">
      <c r="A51" s="62"/>
      <c r="B51" s="60"/>
      <c r="C51" s="60"/>
      <c r="D51" s="102" t="s">
        <v>128</v>
      </c>
      <c r="E51" s="103"/>
      <c r="F51" s="103"/>
      <c r="G51" s="103"/>
      <c r="H51" s="103"/>
      <c r="I51" s="103"/>
      <c r="J51" s="103"/>
      <c r="K51" s="103"/>
      <c r="L51" s="103"/>
      <c r="M51" s="60"/>
      <c r="N51" s="53"/>
    </row>
    <row r="52" spans="1:16">
      <c r="A52" s="62"/>
      <c r="B52" s="60"/>
      <c r="C52" s="60"/>
      <c r="D52" s="103"/>
      <c r="E52" s="103"/>
      <c r="F52" s="103"/>
      <c r="G52" s="103"/>
      <c r="H52" s="103"/>
      <c r="I52" s="103"/>
      <c r="J52" s="103"/>
      <c r="K52" s="103"/>
      <c r="L52" s="103"/>
      <c r="M52" s="60"/>
      <c r="N52" s="53"/>
    </row>
    <row r="53" spans="1:16" s="105" customFormat="1" ht="14.1" customHeight="1">
      <c r="A53" s="62"/>
      <c r="B53" s="60"/>
      <c r="C53" s="60"/>
      <c r="D53" s="63"/>
      <c r="E53" s="602" t="str">
        <f>IF(D4="PLEASE COMPLETE SECTION 1",D4,H9)</f>
        <v>PLEASE COMPLETE SECTION 1</v>
      </c>
      <c r="F53" s="603"/>
      <c r="G53" s="603"/>
      <c r="H53" s="603"/>
      <c r="I53" s="603"/>
      <c r="J53" s="604"/>
      <c r="K53" s="63"/>
      <c r="L53" s="63"/>
      <c r="M53" s="60"/>
      <c r="N53" s="53"/>
      <c r="O53" s="104"/>
    </row>
    <row r="54" spans="1:16">
      <c r="A54" s="62"/>
      <c r="B54" s="60"/>
      <c r="C54" s="60"/>
      <c r="D54" s="103"/>
      <c r="E54" s="103"/>
      <c r="F54" s="103"/>
      <c r="G54" s="103"/>
      <c r="H54" s="103"/>
      <c r="I54" s="103"/>
      <c r="J54" s="103"/>
      <c r="K54" s="103"/>
      <c r="L54" s="103"/>
      <c r="M54" s="60"/>
      <c r="N54" s="53"/>
      <c r="O54" s="54" t="s">
        <v>129</v>
      </c>
      <c r="P54" s="73" t="s">
        <v>89</v>
      </c>
    </row>
    <row r="55" spans="1:16">
      <c r="A55" s="62"/>
      <c r="B55" s="60"/>
      <c r="C55" s="60"/>
      <c r="D55" s="103" t="s">
        <v>130</v>
      </c>
      <c r="E55" s="103"/>
      <c r="F55" s="103"/>
      <c r="G55" s="103"/>
      <c r="H55" s="106"/>
      <c r="I55" s="103"/>
      <c r="J55" s="103"/>
      <c r="K55" s="103"/>
      <c r="L55" s="103"/>
      <c r="M55" s="60"/>
      <c r="N55" s="53"/>
    </row>
    <row r="56" spans="1:16">
      <c r="A56" s="62"/>
      <c r="B56" s="60"/>
      <c r="C56" s="60"/>
      <c r="D56" s="103"/>
      <c r="E56" s="103"/>
      <c r="F56" s="103"/>
      <c r="G56" s="103"/>
      <c r="H56" s="103"/>
      <c r="I56" s="103"/>
      <c r="J56" s="103"/>
      <c r="K56" s="103"/>
      <c r="L56" s="103"/>
      <c r="M56" s="60"/>
      <c r="N56" s="53"/>
    </row>
    <row r="57" spans="1:16">
      <c r="A57" s="62"/>
      <c r="B57" s="60"/>
      <c r="C57" s="60"/>
      <c r="D57" s="102" t="str">
        <f>'User Select'!A1&amp;""</f>
        <v>Rhode Island Office of the Health Insurance Commissioner</v>
      </c>
      <c r="E57" s="103"/>
      <c r="F57" s="103"/>
      <c r="G57" s="103"/>
      <c r="H57" s="103"/>
      <c r="I57" s="103"/>
      <c r="J57" s="103"/>
      <c r="K57" s="103"/>
      <c r="L57" s="103"/>
      <c r="M57" s="60"/>
      <c r="N57" s="53"/>
    </row>
    <row r="58" spans="1:16" ht="12.95" customHeight="1">
      <c r="A58" s="62"/>
      <c r="B58" s="60"/>
      <c r="C58" s="60"/>
      <c r="D58" s="103"/>
      <c r="E58" s="103"/>
      <c r="F58" s="103"/>
      <c r="G58" s="103"/>
      <c r="H58" s="103"/>
      <c r="I58" s="103"/>
      <c r="J58" s="103"/>
      <c r="K58" s="103"/>
      <c r="L58" s="103"/>
      <c r="M58" s="60"/>
      <c r="N58" s="53"/>
    </row>
    <row r="59" spans="1:16" ht="10.5" customHeight="1">
      <c r="A59" s="62"/>
      <c r="B59" s="60"/>
      <c r="C59" s="60"/>
      <c r="D59" s="103" t="str">
        <f>"For the "&amp;'User Select'!A2</f>
        <v>For the Social and Human Services Staffing and Expense Survey - 2025 Data Collection Tool</v>
      </c>
      <c r="E59" s="103"/>
      <c r="F59" s="103"/>
      <c r="G59" s="103"/>
      <c r="H59" s="103"/>
      <c r="I59" s="103"/>
      <c r="J59" s="103"/>
      <c r="K59" s="103"/>
      <c r="L59" s="107"/>
      <c r="M59" s="60"/>
      <c r="N59" s="53"/>
      <c r="O59" s="43"/>
    </row>
    <row r="60" spans="1:16" ht="12.95" customHeight="1">
      <c r="A60" s="62"/>
      <c r="B60" s="60"/>
      <c r="C60" s="60"/>
      <c r="D60" s="60"/>
      <c r="E60" s="60"/>
      <c r="F60" s="60"/>
      <c r="G60" s="60"/>
      <c r="H60" s="60"/>
      <c r="I60" s="60"/>
      <c r="J60" s="60"/>
      <c r="K60" s="60"/>
      <c r="L60" s="60"/>
      <c r="M60" s="60"/>
      <c r="N60" s="53"/>
    </row>
    <row r="61" spans="1:16" ht="12.95" customHeight="1">
      <c r="A61" s="62"/>
      <c r="B61" s="60"/>
      <c r="C61" s="60" t="s">
        <v>131</v>
      </c>
      <c r="D61" s="60"/>
      <c r="E61" s="60"/>
      <c r="F61" s="597" t="s">
        <v>79</v>
      </c>
      <c r="G61" s="598"/>
      <c r="H61" s="598"/>
      <c r="I61" s="599"/>
      <c r="J61" s="60"/>
      <c r="K61" s="60"/>
      <c r="L61" s="60"/>
      <c r="M61" s="60"/>
      <c r="N61" s="53"/>
      <c r="O61" s="108"/>
    </row>
    <row r="62" spans="1:16" ht="12.95" customHeight="1">
      <c r="A62" s="62"/>
      <c r="B62" s="60"/>
      <c r="C62" s="60" t="s">
        <v>132</v>
      </c>
      <c r="D62" s="60"/>
      <c r="E62" s="60"/>
      <c r="F62" s="597" t="s">
        <v>79</v>
      </c>
      <c r="G62" s="598"/>
      <c r="H62" s="598"/>
      <c r="I62" s="599"/>
      <c r="J62" s="60"/>
      <c r="K62" s="60"/>
      <c r="L62" s="60"/>
      <c r="M62" s="60"/>
      <c r="N62" s="53"/>
    </row>
    <row r="63" spans="1:16" ht="12.95" customHeight="1">
      <c r="A63" s="62"/>
      <c r="B63" s="60"/>
      <c r="C63" s="60" t="s">
        <v>133</v>
      </c>
      <c r="D63" s="60"/>
      <c r="E63" s="60"/>
      <c r="F63" s="597" t="s">
        <v>79</v>
      </c>
      <c r="G63" s="598"/>
      <c r="H63" s="598"/>
      <c r="I63" s="599"/>
      <c r="J63" s="60"/>
      <c r="K63" s="60"/>
      <c r="L63" s="60"/>
      <c r="M63" s="60"/>
      <c r="N63" s="53"/>
      <c r="O63" s="43"/>
    </row>
    <row r="64" spans="1:16" ht="12.95" customHeight="1">
      <c r="A64" s="62"/>
      <c r="B64" s="60"/>
      <c r="C64" s="60" t="s">
        <v>134</v>
      </c>
      <c r="D64" s="60"/>
      <c r="E64" s="60"/>
      <c r="F64" s="597" t="s">
        <v>79</v>
      </c>
      <c r="G64" s="598"/>
      <c r="H64" s="598"/>
      <c r="I64" s="599"/>
      <c r="J64" s="60"/>
      <c r="K64" s="60"/>
      <c r="L64" s="60"/>
      <c r="M64" s="60"/>
      <c r="N64" s="53"/>
    </row>
    <row r="65" spans="1:16" ht="12.95" customHeight="1">
      <c r="A65" s="62"/>
      <c r="B65" s="60"/>
      <c r="C65" s="60"/>
      <c r="D65" s="63"/>
      <c r="E65" s="60"/>
      <c r="F65" s="63"/>
      <c r="G65" s="60"/>
      <c r="H65" s="60"/>
      <c r="I65" s="60"/>
      <c r="J65" s="60"/>
      <c r="K65" s="60"/>
      <c r="L65" s="60"/>
      <c r="M65" s="60"/>
      <c r="N65" s="53"/>
      <c r="O65" s="43"/>
    </row>
    <row r="66" spans="1:16" ht="57.75" customHeight="1">
      <c r="A66" s="62"/>
      <c r="B66" s="60"/>
      <c r="C66" s="109"/>
      <c r="D66" s="600" t="s">
        <v>135</v>
      </c>
      <c r="E66" s="600"/>
      <c r="F66" s="600"/>
      <c r="G66" s="600"/>
      <c r="H66" s="600"/>
      <c r="I66" s="600"/>
      <c r="J66" s="600"/>
      <c r="K66" s="600"/>
      <c r="L66" s="109"/>
      <c r="M66" s="109"/>
      <c r="N66" s="53"/>
      <c r="O66" s="43"/>
    </row>
    <row r="67" spans="1:16" ht="48.6" customHeight="1">
      <c r="A67" s="62"/>
      <c r="B67" s="60"/>
      <c r="C67" s="110"/>
      <c r="D67" s="110"/>
      <c r="E67" s="601" t="str">
        <f>IF(OR(F68=$Q$2,F69=$Q$2),"PLEASE COMPLETE SECTION BELOW","")</f>
        <v>PLEASE COMPLETE SECTION BELOW</v>
      </c>
      <c r="F67" s="601"/>
      <c r="G67" s="601"/>
      <c r="H67" s="601"/>
      <c r="I67" s="601"/>
      <c r="J67" s="601"/>
      <c r="K67" s="110"/>
      <c r="L67" s="110"/>
      <c r="M67" s="110"/>
      <c r="N67" s="53"/>
      <c r="O67" s="111" t="s">
        <v>136</v>
      </c>
      <c r="P67" s="73" t="s">
        <v>89</v>
      </c>
    </row>
    <row r="68" spans="1:16">
      <c r="A68" s="62"/>
      <c r="B68" s="60"/>
      <c r="C68" s="60" t="s">
        <v>137</v>
      </c>
      <c r="E68" s="60"/>
      <c r="F68" s="597" t="s">
        <v>79</v>
      </c>
      <c r="G68" s="598"/>
      <c r="H68" s="598"/>
      <c r="I68" s="599"/>
      <c r="J68" s="60"/>
      <c r="K68" s="60"/>
      <c r="L68" s="60"/>
      <c r="M68" s="60"/>
      <c r="N68" s="53"/>
      <c r="P68" s="73" t="s">
        <v>89</v>
      </c>
    </row>
    <row r="69" spans="1:16" ht="12.95" customHeight="1">
      <c r="A69" s="62"/>
      <c r="B69" s="60"/>
      <c r="C69" s="60" t="s">
        <v>132</v>
      </c>
      <c r="E69" s="60"/>
      <c r="F69" s="597" t="s">
        <v>79</v>
      </c>
      <c r="G69" s="598"/>
      <c r="H69" s="598"/>
      <c r="I69" s="599"/>
      <c r="J69" s="60"/>
      <c r="K69" s="60"/>
      <c r="L69" s="60"/>
      <c r="M69" s="60"/>
      <c r="N69" s="53"/>
      <c r="O69" s="20"/>
    </row>
    <row r="70" spans="1:16" ht="12.95" customHeight="1" thickBot="1">
      <c r="A70" s="112"/>
      <c r="B70" s="113"/>
      <c r="C70" s="113"/>
      <c r="D70" s="113"/>
      <c r="E70" s="113"/>
      <c r="F70" s="113"/>
      <c r="G70" s="113"/>
      <c r="H70" s="113"/>
      <c r="I70" s="113"/>
      <c r="J70" s="113"/>
      <c r="K70" s="113"/>
      <c r="L70" s="113"/>
      <c r="M70" s="113"/>
      <c r="N70" s="114"/>
      <c r="O70" s="43"/>
    </row>
    <row r="71" spans="1:16" ht="26.25" customHeight="1">
      <c r="B71" s="60"/>
      <c r="C71" s="60"/>
      <c r="D71" s="60"/>
      <c r="E71" s="60"/>
      <c r="F71" s="60"/>
      <c r="G71" s="60"/>
      <c r="H71" s="60"/>
      <c r="I71" s="60"/>
      <c r="J71" s="60"/>
      <c r="K71" s="60"/>
      <c r="L71" s="60"/>
      <c r="N71" s="38" t="str">
        <f>TEXT('User Select'!B40,"mmmm d, yyyy")</f>
        <v>January 15, 2025</v>
      </c>
      <c r="O71" s="43"/>
    </row>
    <row r="72" spans="1:16" ht="12.95" customHeight="1">
      <c r="O72" s="43"/>
    </row>
    <row r="73" spans="1:16" ht="12.95" customHeight="1">
      <c r="O73" s="43"/>
    </row>
    <row r="74" spans="1:16" ht="12.95" customHeight="1"/>
    <row r="75" spans="1:16" ht="24.95" customHeight="1"/>
    <row r="76" spans="1:16" ht="15" hidden="1">
      <c r="A76" s="115" t="s">
        <v>33</v>
      </c>
    </row>
    <row r="78" spans="1:16" ht="65.25" hidden="1" customHeight="1"/>
    <row r="85" ht="25.5" hidden="1" customHeight="1"/>
  </sheetData>
  <sheetProtection algorithmName="SHA-512" hashValue="BSuMxJT/ZyezTF0jaS+Z74Y4AhluHFX5O6vSx0mmuOFmJtY6veHaPjZ8kObRpZEYA87RfJ+RcuwwRGuCWL8aHQ==" saltValue="FuGt2zwQudAAWLdKRrzgoA==" spinCount="100000" sheet="1" objects="1" scenarios="1" formatRows="0"/>
  <mergeCells count="32">
    <mergeCell ref="D34:F34"/>
    <mergeCell ref="D4:L4"/>
    <mergeCell ref="H9:L9"/>
    <mergeCell ref="H10:L10"/>
    <mergeCell ref="H11:L11"/>
    <mergeCell ref="H12:L12"/>
    <mergeCell ref="H13:L13"/>
    <mergeCell ref="D29:F29"/>
    <mergeCell ref="D30:F30"/>
    <mergeCell ref="D31:F31"/>
    <mergeCell ref="D32:F32"/>
    <mergeCell ref="D33:F33"/>
    <mergeCell ref="E53:J53"/>
    <mergeCell ref="D35:F35"/>
    <mergeCell ref="D36:F36"/>
    <mergeCell ref="D37:F37"/>
    <mergeCell ref="D38:F38"/>
    <mergeCell ref="D39:F39"/>
    <mergeCell ref="D40:F40"/>
    <mergeCell ref="D41:F41"/>
    <mergeCell ref="D42:F42"/>
    <mergeCell ref="D43:F43"/>
    <mergeCell ref="D44:F44"/>
    <mergeCell ref="A49:M49"/>
    <mergeCell ref="F68:I68"/>
    <mergeCell ref="F69:I69"/>
    <mergeCell ref="F61:I61"/>
    <mergeCell ref="F62:I62"/>
    <mergeCell ref="F63:I63"/>
    <mergeCell ref="F64:I64"/>
    <mergeCell ref="D66:K66"/>
    <mergeCell ref="E67:J67"/>
  </mergeCells>
  <conditionalFormatting sqref="F61:F64 C65:M65">
    <cfRule type="expression" dxfId="5" priority="2">
      <formula>$F$65&lt;&gt;""</formula>
    </cfRule>
  </conditionalFormatting>
  <conditionalFormatting sqref="F68:F69">
    <cfRule type="expression" dxfId="4" priority="1">
      <formula>$F$65&lt;&gt;""</formula>
    </cfRule>
  </conditionalFormatting>
  <dataValidations count="13">
    <dataValidation allowBlank="1" showInputMessage="1" showErrorMessage="1" prompt="Enter the attesting representative's title, as it relates to the agency." sqref="F69:I69" xr:uid="{29E61C01-A760-4B8E-B0D5-BC96B2C6923B}"/>
    <dataValidation allowBlank="1" showInputMessage="1" showErrorMessage="1" prompt="Enter the name of the agency representative attesting to the information reported in this Survey and the attestation date." sqref="F68:I68" xr:uid="{8CC8B2F6-0C87-4F00-9B50-AAB85C1C6371}"/>
    <dataValidation allowBlank="1" showInputMessage="1" showErrorMessage="1" prompt="Enter the preparer's e-mail address." sqref="F64:I64" xr:uid="{E046EB36-FA10-4825-A980-BC1B2157E9BC}"/>
    <dataValidation allowBlank="1" showInputMessage="1" showErrorMessage="1" prompt="Enter the preparer's phone number." sqref="F63:I63" xr:uid="{FDC0B4AF-01E6-499D-BA06-FD50B1A8298B}"/>
    <dataValidation allowBlank="1" showInputMessage="1" showErrorMessage="1" prompt="Enter the preparer's title, as it relates to the agency." sqref="F62:I62" xr:uid="{7D21E9E1-09EE-4816-93E6-1B393D43517B}"/>
    <dataValidation allowBlank="1" showInputMessage="1" showErrorMessage="1" prompt="Enter the provider main mailing address." sqref="H13:L13" xr:uid="{4F065A32-BCEB-4A0A-8D09-BCFC7E796049}"/>
    <dataValidation type="custom" allowBlank="1" showInputMessage="1" showErrorMessage="1" error="Please enter a 10-digit billing NPI number." prompt="Record the agency's NPI number." sqref="D29:F44" xr:uid="{F975DD9E-CC09-4F0E-8842-AC63A9DC0836}">
      <formula1>OR(D29="&lt;Enter Response&gt;",LEN(D29)=10)</formula1>
    </dataValidation>
    <dataValidation type="list" allowBlank="1" showInputMessage="1" showErrorMessage="1" error="Please enter a valid response." prompt="Select whether or not your agency renders this service. If your entity does not provide this service, leave entry blank or enter &quot;No&quot;." sqref="H18:H24" xr:uid="{36F49C67-E80B-48EC-816E-0707682012BD}">
      <formula1>"&lt;Enter Response&gt;, Yes, No"</formula1>
    </dataValidation>
    <dataValidation allowBlank="1" showInputMessage="1" showErrorMessage="1" prompt="Enter the email address of the person listed as the contact name." sqref="H12:L12" xr:uid="{4B37F778-521C-46D1-9C9F-534F670CE9F9}"/>
    <dataValidation allowBlank="1" showInputMessage="1" showErrorMessage="1" prompt="Enter the phone number of the person listed as the contact name." sqref="H11:L11" xr:uid="{079AA33F-F340-4C1E-8141-11094E026C0E}"/>
    <dataValidation allowBlank="1" showInputMessage="1" showErrorMessage="1" prompt="Enter the name of the person who should be contacted if there are any questions related to the information reported." sqref="H10:L10" xr:uid="{99004D94-D8DF-43CF-A6E0-5E62A78E4E4C}"/>
    <dataValidation allowBlank="1" showInputMessage="1" showErrorMessage="1" prompt="Enter the name of the individual preparing this Survey." sqref="F61:I61" xr:uid="{C6228F18-D5AC-4750-9D5D-DB378FC336DF}"/>
    <dataValidation allowBlank="1" showInputMessage="1" showErrorMessage="1" prompt="Enter your provider agency name associated with delivering, ordering, or referring behavioral health services." sqref="H9:L9" xr:uid="{F5CFD089-C9A7-4D19-85A0-E1D704281072}"/>
  </dataValidations>
  <hyperlinks>
    <hyperlink ref="H12" r:id="rId1" display="k@provider.com" xr:uid="{53608EA3-5772-4698-9C08-80DF2901710B}"/>
  </hyperlinks>
  <printOptions horizontalCentered="1"/>
  <pageMargins left="0.25" right="0.25" top="0.6" bottom="0.6" header="0.25" footer="0.25"/>
  <pageSetup scale="67" orientation="portrait" r:id="rId2"/>
  <headerFooter>
    <oddFooter>&amp;L&amp;"Arial,Regular"&amp;10&amp;A&amp;C&amp;"Arial,Bold"&amp;10Milliman&amp;R&amp;"Arial,Regular"&amp;10Page &amp;P</oddFoot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FE0586-CA32-4E64-B65C-E4DB11F3DE9E}">
  <sheetPr codeName="Sheet13">
    <pageSetUpPr fitToPage="1"/>
  </sheetPr>
  <dimension ref="A1:P55"/>
  <sheetViews>
    <sheetView showGridLines="0" zoomScale="85" zoomScaleNormal="85" zoomScaleSheetLayoutView="85" zoomScalePageLayoutView="85" workbookViewId="0"/>
  </sheetViews>
  <sheetFormatPr defaultColWidth="0" defaultRowHeight="12.95" customHeight="1" zeroHeight="1"/>
  <cols>
    <col min="1" max="1" width="3.140625" style="209" customWidth="1"/>
    <col min="2" max="2" width="3.140625" style="133" customWidth="1"/>
    <col min="3" max="3" width="52.5703125" style="133" customWidth="1"/>
    <col min="4" max="5" width="16.5703125" style="134" customWidth="1"/>
    <col min="6" max="9" width="16.5703125" style="133" customWidth="1"/>
    <col min="10" max="10" width="4.5703125" style="133" customWidth="1"/>
    <col min="11" max="11" width="13.140625" style="143" hidden="1" customWidth="1"/>
    <col min="12" max="16" width="0" style="143" hidden="1" customWidth="1"/>
    <col min="17" max="16384" width="8.5703125" style="143" hidden="1"/>
  </cols>
  <sheetData>
    <row r="1" spans="1:14" s="121" customFormat="1" ht="15" customHeight="1">
      <c r="A1" s="116" t="str">
        <f>'User Select'!A1</f>
        <v>Rhode Island Office of the Health Insurance Commissioner</v>
      </c>
      <c r="B1" s="117"/>
      <c r="C1" s="118"/>
      <c r="D1" s="118"/>
      <c r="E1" s="118"/>
      <c r="F1" s="118"/>
      <c r="G1" s="118"/>
      <c r="H1" s="118"/>
      <c r="I1" s="118"/>
      <c r="J1" s="119"/>
      <c r="K1" s="120" t="s">
        <v>33</v>
      </c>
      <c r="M1" s="122"/>
    </row>
    <row r="2" spans="1:14" s="127" customFormat="1" ht="15" customHeight="1">
      <c r="A2" s="123" t="str">
        <f>'User Select'!A2</f>
        <v>Social and Human Services Staffing and Expense Survey - 2025 Data Collection Tool</v>
      </c>
      <c r="B2" s="124"/>
      <c r="C2" s="125"/>
      <c r="D2" s="125"/>
      <c r="E2" s="125"/>
      <c r="F2" s="125"/>
      <c r="G2" s="125"/>
      <c r="H2" s="125"/>
      <c r="I2" s="125"/>
      <c r="J2" s="126"/>
      <c r="M2" s="128" t="s">
        <v>138</v>
      </c>
    </row>
    <row r="3" spans="1:14" s="121" customFormat="1" ht="15" customHeight="1">
      <c r="A3" s="123" t="s">
        <v>139</v>
      </c>
      <c r="B3" s="129"/>
      <c r="C3" s="130"/>
      <c r="D3" s="130"/>
      <c r="E3" s="130"/>
      <c r="F3" s="130"/>
      <c r="G3" s="130"/>
      <c r="H3" s="130"/>
      <c r="I3" s="130"/>
      <c r="J3" s="131"/>
      <c r="M3" s="128"/>
    </row>
    <row r="4" spans="1:14" s="137" customFormat="1" ht="12.95" customHeight="1">
      <c r="A4" s="132"/>
      <c r="B4" s="133"/>
      <c r="C4" s="133"/>
      <c r="D4" s="134"/>
      <c r="E4" s="134"/>
      <c r="F4" s="133"/>
      <c r="G4" s="135"/>
      <c r="H4" s="68"/>
      <c r="I4" s="135"/>
      <c r="J4" s="136"/>
      <c r="M4" s="128" t="str">
        <f>"Reporting period for this section: "&amp;'User Select'!B35&amp;"."</f>
        <v>Reporting period for this section: 7/1/2023 - 6/30/2024.</v>
      </c>
    </row>
    <row r="5" spans="1:14" ht="12.95" customHeight="1">
      <c r="A5" s="138" t="s">
        <v>88</v>
      </c>
      <c r="B5" s="139"/>
      <c r="C5" s="139"/>
      <c r="D5" s="140"/>
      <c r="E5" s="140"/>
      <c r="F5" s="139"/>
      <c r="G5" s="141"/>
      <c r="H5" s="141"/>
      <c r="I5" s="141"/>
      <c r="J5" s="142"/>
      <c r="M5" s="128" t="s">
        <v>140</v>
      </c>
    </row>
    <row r="6" spans="1:14" s="137" customFormat="1" ht="15.95" customHeight="1">
      <c r="A6" s="144" t="s">
        <v>141</v>
      </c>
      <c r="B6" s="139"/>
      <c r="C6" s="139"/>
      <c r="D6" s="140"/>
      <c r="E6" s="140"/>
      <c r="F6" s="139"/>
      <c r="G6" s="141"/>
      <c r="H6" s="141"/>
      <c r="I6" s="141"/>
      <c r="J6" s="142"/>
      <c r="M6" s="128" t="s">
        <v>142</v>
      </c>
    </row>
    <row r="7" spans="1:14" s="137" customFormat="1" ht="13.5" customHeight="1">
      <c r="A7" s="145" t="str">
        <f>M4</f>
        <v>Reporting period for this section: 7/1/2023 - 6/30/2024.</v>
      </c>
      <c r="B7" s="139"/>
      <c r="C7" s="139"/>
      <c r="D7" s="140"/>
      <c r="E7" s="140"/>
      <c r="F7" s="139"/>
      <c r="G7" s="141"/>
      <c r="H7" s="141"/>
      <c r="I7" s="141"/>
      <c r="J7" s="142"/>
      <c r="M7" s="128" t="str">
        <f>"Column (F) – Enter the number of unoccupied staffing positions as of "&amp;TEXT('User Select'!B35,"mmmm d, yyyy")&amp;"."</f>
        <v>Column (F) – Enter the number of unoccupied staffing positions as of 7/1/2023 - 6/30/2024.</v>
      </c>
    </row>
    <row r="8" spans="1:14" s="137" customFormat="1" ht="18.95" customHeight="1">
      <c r="A8" s="132"/>
      <c r="B8" s="133"/>
      <c r="C8" s="133"/>
      <c r="D8" s="134"/>
      <c r="E8" s="134"/>
      <c r="F8" s="133"/>
      <c r="G8" s="135"/>
      <c r="H8" s="68"/>
      <c r="I8" s="135"/>
      <c r="J8" s="136"/>
      <c r="M8" s="128"/>
    </row>
    <row r="9" spans="1:14" ht="25.5">
      <c r="A9" s="132"/>
      <c r="B9" s="133" t="s">
        <v>143</v>
      </c>
      <c r="F9" s="146" t="s">
        <v>144</v>
      </c>
      <c r="H9" s="68"/>
      <c r="I9" s="135"/>
      <c r="J9" s="136"/>
      <c r="M9" s="128" t="str">
        <f>"Report information as of "&amp;TEXT('User Select'!$B$36,"mmmm d, yyyy"&amp;".")</f>
        <v>Report information as of January 1, 2025.</v>
      </c>
    </row>
    <row r="10" spans="1:14" ht="14.45" customHeight="1">
      <c r="A10" s="147"/>
      <c r="B10" s="148" t="s">
        <v>92</v>
      </c>
      <c r="C10" s="149" t="s">
        <v>145</v>
      </c>
      <c r="D10" s="150"/>
      <c r="E10" s="150"/>
      <c r="F10" s="151"/>
      <c r="G10" s="149"/>
      <c r="H10" s="152"/>
      <c r="I10" s="153"/>
      <c r="J10" s="154"/>
      <c r="M10" s="128"/>
    </row>
    <row r="11" spans="1:14" ht="14.45" customHeight="1">
      <c r="A11" s="132"/>
      <c r="B11" s="155" t="s">
        <v>94</v>
      </c>
      <c r="C11" s="133" t="s">
        <v>146</v>
      </c>
      <c r="F11" s="151"/>
      <c r="H11" s="68"/>
      <c r="I11" s="135"/>
      <c r="J11" s="136"/>
    </row>
    <row r="12" spans="1:14" ht="14.45" customHeight="1">
      <c r="A12" s="147"/>
      <c r="B12" s="148" t="s">
        <v>96</v>
      </c>
      <c r="C12" s="149" t="s">
        <v>147</v>
      </c>
      <c r="D12" s="150"/>
      <c r="E12" s="150"/>
      <c r="F12" s="156">
        <f>IFERROR(F10/F11,0)</f>
        <v>0</v>
      </c>
      <c r="G12" s="149"/>
      <c r="H12" s="152"/>
      <c r="I12" s="153"/>
      <c r="J12" s="154"/>
    </row>
    <row r="13" spans="1:14" ht="12.95" customHeight="1">
      <c r="A13" s="132"/>
      <c r="G13" s="135"/>
      <c r="H13" s="68"/>
      <c r="I13" s="135"/>
      <c r="J13" s="136"/>
    </row>
    <row r="14" spans="1:14" ht="32.1" customHeight="1">
      <c r="A14" s="612" t="s">
        <v>148</v>
      </c>
      <c r="B14" s="613"/>
      <c r="C14" s="613"/>
      <c r="D14" s="613"/>
      <c r="E14" s="613"/>
      <c r="F14" s="613"/>
      <c r="G14" s="613"/>
      <c r="H14" s="613"/>
      <c r="I14" s="135"/>
      <c r="J14" s="136"/>
    </row>
    <row r="15" spans="1:14" ht="26.45" customHeight="1">
      <c r="A15" s="132"/>
      <c r="G15" s="135"/>
      <c r="H15" s="135"/>
      <c r="I15" s="135"/>
      <c r="J15" s="136"/>
      <c r="N15" s="157" t="s">
        <v>89</v>
      </c>
    </row>
    <row r="16" spans="1:14" ht="12.95" customHeight="1">
      <c r="A16" s="138" t="s">
        <v>88</v>
      </c>
      <c r="B16" s="149"/>
      <c r="C16" s="149"/>
      <c r="D16" s="150"/>
      <c r="E16" s="150"/>
      <c r="F16" s="149"/>
      <c r="G16" s="153"/>
      <c r="H16" s="153"/>
      <c r="I16" s="153"/>
      <c r="J16" s="154"/>
    </row>
    <row r="17" spans="1:16" ht="32.25" customHeight="1">
      <c r="A17" s="614" t="s">
        <v>149</v>
      </c>
      <c r="B17" s="615"/>
      <c r="C17" s="615"/>
      <c r="D17" s="615"/>
      <c r="E17" s="615"/>
      <c r="F17" s="615"/>
      <c r="G17" s="615"/>
      <c r="H17" s="615"/>
      <c r="I17" s="615"/>
      <c r="J17" s="154"/>
    </row>
    <row r="18" spans="1:16" ht="12.75">
      <c r="A18" s="145" t="str">
        <f>M9</f>
        <v>Report information as of January 1, 2025.</v>
      </c>
      <c r="B18" s="158"/>
      <c r="C18" s="158"/>
      <c r="D18" s="158"/>
      <c r="E18" s="158"/>
      <c r="F18" s="158"/>
      <c r="G18" s="158"/>
      <c r="H18" s="158"/>
      <c r="I18" s="158"/>
      <c r="J18" s="159"/>
    </row>
    <row r="19" spans="1:16" customFormat="1" ht="15.95" customHeight="1" thickBot="1">
      <c r="A19" s="160"/>
      <c r="B19" s="161"/>
      <c r="C19" s="161"/>
      <c r="D19" s="161"/>
      <c r="E19" s="161"/>
      <c r="F19" s="161"/>
      <c r="G19" s="161"/>
      <c r="H19" s="161"/>
      <c r="I19" s="161"/>
      <c r="J19" s="162"/>
    </row>
    <row r="20" spans="1:16" customFormat="1" ht="15.95" customHeight="1">
      <c r="A20" s="160"/>
      <c r="B20" s="161"/>
      <c r="C20" s="161"/>
      <c r="D20" s="163" t="s">
        <v>150</v>
      </c>
      <c r="E20" s="164"/>
      <c r="F20" s="164"/>
      <c r="G20" s="164"/>
      <c r="H20" s="164"/>
      <c r="I20" s="165"/>
      <c r="J20" s="162"/>
      <c r="K20" s="166"/>
    </row>
    <row r="21" spans="1:16" customFormat="1" ht="30.75" customHeight="1" thickBot="1">
      <c r="A21" s="160"/>
      <c r="B21" s="161"/>
      <c r="C21" s="161"/>
      <c r="D21" s="167" t="str">
        <f>"Non-Contracted Employees as of "&amp;TEXT('User Select'!B36,"mmmm d, yyyy")</f>
        <v>Non-Contracted Employees as of January 1, 2025</v>
      </c>
      <c r="E21" s="168"/>
      <c r="F21" s="168" t="str">
        <f>"Contracted Employees as of "&amp;TEXT('User Select'!B36,"mmmm d, yyyy")</f>
        <v>Contracted Employees as of January 1, 2025</v>
      </c>
      <c r="G21" s="169"/>
      <c r="H21" s="169" t="str">
        <f>"Staffing as of "&amp;TEXT('User Select'!B36,"mmmm d, yyyy")</f>
        <v>Staffing as of January 1, 2025</v>
      </c>
      <c r="I21" s="170"/>
      <c r="J21" s="162"/>
      <c r="K21" s="171"/>
      <c r="L21" s="77" t="s">
        <v>89</v>
      </c>
    </row>
    <row r="22" spans="1:16" customFormat="1" ht="51">
      <c r="A22" s="160"/>
      <c r="B22" s="161"/>
      <c r="C22" s="172" t="s">
        <v>151</v>
      </c>
      <c r="D22" s="173" t="s">
        <v>152</v>
      </c>
      <c r="E22" s="173" t="s">
        <v>153</v>
      </c>
      <c r="F22" s="173" t="s">
        <v>152</v>
      </c>
      <c r="G22" s="173" t="s">
        <v>154</v>
      </c>
      <c r="H22" s="173" t="s">
        <v>155</v>
      </c>
      <c r="I22" s="174" t="s">
        <v>156</v>
      </c>
      <c r="J22" s="162"/>
      <c r="K22" s="143"/>
      <c r="L22" s="77" t="s">
        <v>89</v>
      </c>
    </row>
    <row r="23" spans="1:16" customFormat="1" ht="18">
      <c r="A23" s="160"/>
      <c r="B23" s="161"/>
      <c r="C23" s="175"/>
      <c r="D23" s="176" t="s">
        <v>157</v>
      </c>
      <c r="E23" s="176" t="s">
        <v>158</v>
      </c>
      <c r="F23" s="176" t="s">
        <v>159</v>
      </c>
      <c r="G23" s="176" t="s">
        <v>160</v>
      </c>
      <c r="H23" s="176" t="s">
        <v>161</v>
      </c>
      <c r="I23" s="177" t="s">
        <v>162</v>
      </c>
      <c r="J23" s="162"/>
      <c r="K23" s="171"/>
      <c r="L23" s="77" t="s">
        <v>89</v>
      </c>
      <c r="O23" s="178"/>
    </row>
    <row r="24" spans="1:16" customFormat="1" ht="12.95" customHeight="1">
      <c r="A24" s="160"/>
      <c r="B24" s="161"/>
      <c r="C24" s="179" t="s">
        <v>163</v>
      </c>
      <c r="D24" s="180"/>
      <c r="E24" s="181"/>
      <c r="F24" s="182"/>
      <c r="G24" s="181"/>
      <c r="H24" s="183" t="str">
        <f t="shared" ref="H24:H48" si="0">IF(OR(D24&lt;&gt;"",F24&lt;&gt;""),SUM(D24,F24),"")</f>
        <v/>
      </c>
      <c r="I24" s="184"/>
      <c r="J24" s="162"/>
      <c r="P24" s="143"/>
    </row>
    <row r="25" spans="1:16" customFormat="1" ht="12.95" customHeight="1">
      <c r="A25" s="160"/>
      <c r="B25" s="161"/>
      <c r="C25" s="185" t="s">
        <v>164</v>
      </c>
      <c r="D25" s="186"/>
      <c r="E25" s="187"/>
      <c r="F25" s="188"/>
      <c r="G25" s="187"/>
      <c r="H25" s="189" t="str">
        <f t="shared" si="0"/>
        <v/>
      </c>
      <c r="I25" s="190"/>
      <c r="J25" s="162"/>
    </row>
    <row r="26" spans="1:16" customFormat="1" ht="12.95" customHeight="1">
      <c r="A26" s="160"/>
      <c r="B26" s="161"/>
      <c r="C26" s="191" t="s">
        <v>165</v>
      </c>
      <c r="D26" s="186"/>
      <c r="E26" s="187"/>
      <c r="F26" s="188"/>
      <c r="G26" s="187"/>
      <c r="H26" s="189" t="str">
        <f t="shared" si="0"/>
        <v/>
      </c>
      <c r="I26" s="190"/>
      <c r="J26" s="162"/>
    </row>
    <row r="27" spans="1:16" customFormat="1" ht="12.95" customHeight="1">
      <c r="A27" s="160"/>
      <c r="B27" s="161"/>
      <c r="C27" s="185" t="s">
        <v>166</v>
      </c>
      <c r="D27" s="186"/>
      <c r="E27" s="187"/>
      <c r="F27" s="188"/>
      <c r="G27" s="187"/>
      <c r="H27" s="189" t="str">
        <f t="shared" si="0"/>
        <v/>
      </c>
      <c r="I27" s="190"/>
      <c r="J27" s="162"/>
    </row>
    <row r="28" spans="1:16" customFormat="1" ht="12.95" customHeight="1">
      <c r="A28" s="160"/>
      <c r="B28" s="161"/>
      <c r="C28" s="191" t="s">
        <v>167</v>
      </c>
      <c r="D28" s="186"/>
      <c r="E28" s="187"/>
      <c r="F28" s="188"/>
      <c r="G28" s="187"/>
      <c r="H28" s="189" t="str">
        <f t="shared" si="0"/>
        <v/>
      </c>
      <c r="I28" s="190"/>
      <c r="J28" s="162"/>
      <c r="M28" s="5"/>
      <c r="O28" s="5"/>
    </row>
    <row r="29" spans="1:16" customFormat="1" ht="12.95" customHeight="1">
      <c r="A29" s="160"/>
      <c r="B29" s="161"/>
      <c r="C29" s="185" t="s">
        <v>168</v>
      </c>
      <c r="D29" s="186"/>
      <c r="E29" s="187"/>
      <c r="F29" s="188"/>
      <c r="G29" s="187"/>
      <c r="H29" s="189" t="str">
        <f t="shared" si="0"/>
        <v/>
      </c>
      <c r="I29" s="190"/>
      <c r="J29" s="162"/>
      <c r="O29" s="143"/>
    </row>
    <row r="30" spans="1:16" customFormat="1" ht="12.95" customHeight="1">
      <c r="A30" s="160"/>
      <c r="B30" s="161"/>
      <c r="C30" s="191" t="s">
        <v>169</v>
      </c>
      <c r="D30" s="186"/>
      <c r="E30" s="187"/>
      <c r="F30" s="188"/>
      <c r="G30" s="187"/>
      <c r="H30" s="189" t="str">
        <f t="shared" si="0"/>
        <v/>
      </c>
      <c r="I30" s="190"/>
      <c r="J30" s="162"/>
      <c r="N30" s="5"/>
    </row>
    <row r="31" spans="1:16" customFormat="1" ht="12.95" customHeight="1">
      <c r="A31" s="160"/>
      <c r="B31" s="161"/>
      <c r="C31" s="185" t="s">
        <v>170</v>
      </c>
      <c r="D31" s="186"/>
      <c r="E31" s="187"/>
      <c r="F31" s="188"/>
      <c r="G31" s="187"/>
      <c r="H31" s="189" t="str">
        <f t="shared" si="0"/>
        <v/>
      </c>
      <c r="I31" s="190"/>
      <c r="J31" s="162"/>
    </row>
    <row r="32" spans="1:16" customFormat="1" ht="12.95" customHeight="1">
      <c r="A32" s="160"/>
      <c r="B32" s="161"/>
      <c r="C32" s="191" t="s">
        <v>171</v>
      </c>
      <c r="D32" s="186"/>
      <c r="E32" s="187"/>
      <c r="F32" s="188"/>
      <c r="G32" s="187"/>
      <c r="H32" s="189" t="str">
        <f t="shared" si="0"/>
        <v/>
      </c>
      <c r="I32" s="190"/>
      <c r="J32" s="162"/>
    </row>
    <row r="33" spans="1:10" customFormat="1" ht="12.95" customHeight="1">
      <c r="A33" s="160"/>
      <c r="B33" s="161"/>
      <c r="C33" s="185" t="s">
        <v>172</v>
      </c>
      <c r="D33" s="186"/>
      <c r="E33" s="187"/>
      <c r="F33" s="188"/>
      <c r="G33" s="187"/>
      <c r="H33" s="189" t="str">
        <f t="shared" si="0"/>
        <v/>
      </c>
      <c r="I33" s="190"/>
      <c r="J33" s="162"/>
    </row>
    <row r="34" spans="1:10" customFormat="1" ht="12.95" customHeight="1">
      <c r="A34" s="160"/>
      <c r="B34" s="161"/>
      <c r="C34" s="191" t="s">
        <v>173</v>
      </c>
      <c r="D34" s="186"/>
      <c r="E34" s="187"/>
      <c r="F34" s="188"/>
      <c r="G34" s="187"/>
      <c r="H34" s="189" t="str">
        <f t="shared" si="0"/>
        <v/>
      </c>
      <c r="I34" s="190"/>
      <c r="J34" s="162"/>
    </row>
    <row r="35" spans="1:10" customFormat="1" ht="12.95" customHeight="1">
      <c r="A35" s="160"/>
      <c r="B35" s="161"/>
      <c r="C35" s="185" t="s">
        <v>174</v>
      </c>
      <c r="D35" s="186"/>
      <c r="E35" s="187"/>
      <c r="F35" s="188"/>
      <c r="G35" s="187"/>
      <c r="H35" s="189" t="str">
        <f t="shared" si="0"/>
        <v/>
      </c>
      <c r="I35" s="190"/>
      <c r="J35" s="162"/>
    </row>
    <row r="36" spans="1:10" customFormat="1" ht="12.95" customHeight="1">
      <c r="A36" s="160"/>
      <c r="B36" s="161"/>
      <c r="C36" s="191" t="s">
        <v>175</v>
      </c>
      <c r="D36" s="186"/>
      <c r="E36" s="187"/>
      <c r="F36" s="188"/>
      <c r="G36" s="187"/>
      <c r="H36" s="189" t="str">
        <f t="shared" si="0"/>
        <v/>
      </c>
      <c r="I36" s="190"/>
      <c r="J36" s="162"/>
    </row>
    <row r="37" spans="1:10" customFormat="1" ht="12.95" customHeight="1">
      <c r="A37" s="160"/>
      <c r="B37" s="161"/>
      <c r="C37" s="185" t="s">
        <v>176</v>
      </c>
      <c r="D37" s="186"/>
      <c r="E37" s="187"/>
      <c r="F37" s="188"/>
      <c r="G37" s="187"/>
      <c r="H37" s="189" t="str">
        <f t="shared" si="0"/>
        <v/>
      </c>
      <c r="I37" s="190"/>
      <c r="J37" s="162"/>
    </row>
    <row r="38" spans="1:10" customFormat="1" ht="12.95" customHeight="1">
      <c r="A38" s="160"/>
      <c r="B38" s="161"/>
      <c r="C38" s="191" t="s">
        <v>177</v>
      </c>
      <c r="D38" s="186"/>
      <c r="E38" s="187"/>
      <c r="F38" s="188"/>
      <c r="G38" s="187"/>
      <c r="H38" s="189" t="str">
        <f t="shared" si="0"/>
        <v/>
      </c>
      <c r="I38" s="190"/>
      <c r="J38" s="162"/>
    </row>
    <row r="39" spans="1:10" customFormat="1" ht="12.95" customHeight="1">
      <c r="A39" s="160"/>
      <c r="B39" s="161"/>
      <c r="C39" s="185" t="s">
        <v>178</v>
      </c>
      <c r="D39" s="186"/>
      <c r="E39" s="187"/>
      <c r="F39" s="188"/>
      <c r="G39" s="187"/>
      <c r="H39" s="189" t="str">
        <f t="shared" si="0"/>
        <v/>
      </c>
      <c r="I39" s="190"/>
      <c r="J39" s="162"/>
    </row>
    <row r="40" spans="1:10" customFormat="1" ht="12.95" customHeight="1">
      <c r="A40" s="160"/>
      <c r="B40" s="161"/>
      <c r="C40" s="191" t="s">
        <v>179</v>
      </c>
      <c r="D40" s="186"/>
      <c r="E40" s="187"/>
      <c r="F40" s="188"/>
      <c r="G40" s="187"/>
      <c r="H40" s="189" t="str">
        <f t="shared" si="0"/>
        <v/>
      </c>
      <c r="I40" s="190"/>
      <c r="J40" s="162"/>
    </row>
    <row r="41" spans="1:10" customFormat="1" ht="12.95" customHeight="1">
      <c r="A41" s="160"/>
      <c r="B41" s="161"/>
      <c r="C41" s="185" t="s">
        <v>180</v>
      </c>
      <c r="D41" s="186"/>
      <c r="E41" s="187"/>
      <c r="F41" s="188"/>
      <c r="G41" s="187"/>
      <c r="H41" s="189" t="str">
        <f t="shared" si="0"/>
        <v/>
      </c>
      <c r="I41" s="190"/>
      <c r="J41" s="162"/>
    </row>
    <row r="42" spans="1:10" customFormat="1" ht="12.95" customHeight="1">
      <c r="A42" s="160"/>
      <c r="B42" s="161"/>
      <c r="C42" s="191" t="s">
        <v>181</v>
      </c>
      <c r="D42" s="186"/>
      <c r="E42" s="187"/>
      <c r="F42" s="188"/>
      <c r="G42" s="187"/>
      <c r="H42" s="189" t="str">
        <f t="shared" si="0"/>
        <v/>
      </c>
      <c r="I42" s="190"/>
      <c r="J42" s="162"/>
    </row>
    <row r="43" spans="1:10" customFormat="1" ht="12.95" customHeight="1">
      <c r="A43" s="160"/>
      <c r="B43" s="161"/>
      <c r="C43" s="192" t="s">
        <v>182</v>
      </c>
      <c r="D43" s="186"/>
      <c r="E43" s="187"/>
      <c r="F43" s="188"/>
      <c r="G43" s="187"/>
      <c r="H43" s="189" t="str">
        <f t="shared" si="0"/>
        <v/>
      </c>
      <c r="I43" s="190"/>
      <c r="J43" s="162"/>
    </row>
    <row r="44" spans="1:10" customFormat="1" ht="12.95" customHeight="1">
      <c r="A44" s="160"/>
      <c r="B44" s="161"/>
      <c r="C44" s="192" t="s">
        <v>182</v>
      </c>
      <c r="D44" s="186"/>
      <c r="E44" s="187"/>
      <c r="F44" s="188"/>
      <c r="G44" s="187"/>
      <c r="H44" s="189" t="str">
        <f t="shared" si="0"/>
        <v/>
      </c>
      <c r="I44" s="190"/>
      <c r="J44" s="162"/>
    </row>
    <row r="45" spans="1:10" customFormat="1" ht="12.95" customHeight="1">
      <c r="A45" s="160"/>
      <c r="B45" s="161"/>
      <c r="C45" s="192" t="s">
        <v>182</v>
      </c>
      <c r="D45" s="186"/>
      <c r="E45" s="187"/>
      <c r="F45" s="188"/>
      <c r="G45" s="187"/>
      <c r="H45" s="189" t="str">
        <f t="shared" si="0"/>
        <v/>
      </c>
      <c r="I45" s="190"/>
      <c r="J45" s="162"/>
    </row>
    <row r="46" spans="1:10" customFormat="1" ht="12.95" customHeight="1">
      <c r="A46" s="160"/>
      <c r="B46" s="161"/>
      <c r="C46" s="192" t="s">
        <v>182</v>
      </c>
      <c r="D46" s="186"/>
      <c r="E46" s="187"/>
      <c r="F46" s="188"/>
      <c r="G46" s="187"/>
      <c r="H46" s="189" t="str">
        <f t="shared" si="0"/>
        <v/>
      </c>
      <c r="I46" s="190"/>
      <c r="J46" s="162"/>
    </row>
    <row r="47" spans="1:10" customFormat="1" ht="12.95" customHeight="1">
      <c r="A47" s="160"/>
      <c r="B47" s="161"/>
      <c r="C47" s="192" t="s">
        <v>182</v>
      </c>
      <c r="D47" s="186"/>
      <c r="E47" s="187"/>
      <c r="F47" s="188"/>
      <c r="G47" s="187"/>
      <c r="H47" s="189" t="str">
        <f t="shared" si="0"/>
        <v/>
      </c>
      <c r="I47" s="190"/>
      <c r="J47" s="162"/>
    </row>
    <row r="48" spans="1:10" customFormat="1" ht="12.95" customHeight="1" thickBot="1">
      <c r="A48" s="193"/>
      <c r="B48" s="143"/>
      <c r="C48" s="194" t="s">
        <v>182</v>
      </c>
      <c r="D48" s="195"/>
      <c r="E48" s="196"/>
      <c r="F48" s="197"/>
      <c r="G48" s="196"/>
      <c r="H48" s="198" t="str">
        <f t="shared" si="0"/>
        <v/>
      </c>
      <c r="I48" s="199"/>
      <c r="J48" s="200"/>
    </row>
    <row r="49" spans="1:11" customFormat="1" ht="12.95" customHeight="1">
      <c r="A49" s="193"/>
      <c r="B49" s="143"/>
      <c r="J49" s="200"/>
    </row>
    <row r="50" spans="1:11" ht="12.75" customHeight="1" thickBot="1">
      <c r="A50" s="201"/>
      <c r="B50" s="202"/>
      <c r="C50" s="203"/>
      <c r="D50" s="204"/>
      <c r="E50" s="205"/>
      <c r="F50" s="204"/>
      <c r="G50" s="205"/>
      <c r="H50" s="204"/>
      <c r="I50" s="204"/>
      <c r="J50" s="206"/>
      <c r="K50"/>
    </row>
    <row r="51" spans="1:11" ht="25.5" customHeight="1">
      <c r="A51" s="133"/>
      <c r="D51" s="207"/>
      <c r="E51" s="207"/>
      <c r="J51" s="38" t="str">
        <f>TEXT('User Select'!B40,"mmmm d, yyyy")</f>
        <v>January 15, 2025</v>
      </c>
      <c r="K51"/>
    </row>
    <row r="52" spans="1:11" ht="12.95" hidden="1" customHeight="1">
      <c r="A52" s="208" t="s">
        <v>33</v>
      </c>
    </row>
    <row r="55" spans="1:11" ht="12.95" hidden="1" customHeight="1">
      <c r="A55" s="143"/>
    </row>
  </sheetData>
  <sheetProtection algorithmName="SHA-512" hashValue="03Dn0pymuEfTlp+3AYa8wFgXTZJmSKKnB+8pVgoTJXzhvKFfLZ1q/nIry42Qi8GJapMDp5TMJvWseEhfi/Tjbw==" saltValue="f+55Z7Cmv+4CQCim61vATw==" spinCount="100000" sheet="1" objects="1" scenarios="1" formatRows="0"/>
  <mergeCells count="2">
    <mergeCell ref="A14:H14"/>
    <mergeCell ref="A17:I17"/>
  </mergeCells>
  <dataValidations count="10">
    <dataValidation type="decimal" operator="greaterThan" allowBlank="1" showInputMessage="1" showErrorMessage="1" error="Please enter a value greater than 0." prompt="Report the total number of unfilled FTEs, as of 1/1/2025." sqref="I24:I48" xr:uid="{D9959746-B6C2-4E10-99D0-7BDB8ACE0A49}">
      <formula1>-0.1</formula1>
    </dataValidation>
    <dataValidation allowBlank="1" showInputMessage="1" showErrorMessage="1" prompt="Automatically calculates the total number of filled FTEs, as of 1/1/2025." sqref="H24:H48" xr:uid="{02772D3C-EF27-4539-88D8-56A3CB034F90}"/>
    <dataValidation type="decimal" operator="greaterThanOrEqual" allowBlank="1" showInputMessage="1" showErrorMessage="1" error="Please enter a value greater than 0." prompt="Report the average hourly rate for all non-supervisory contracted employees, as of 1/1/2025." sqref="G24:G48" xr:uid="{104157B2-378B-4FFD-89C4-8777A7E42A2D}">
      <formula1>0</formula1>
    </dataValidation>
    <dataValidation type="decimal" operator="greaterThanOrEqual" allowBlank="1" showInputMessage="1" showErrorMessage="1" error="Please enter a value greater than 0." prompt="Report the total number of filled FTEs for all non-supervisory contracted employees, as of 1/1/2025." sqref="F24:F48" xr:uid="{A28EB1F3-15E2-4488-B419-2834113F5932}">
      <formula1>0</formula1>
    </dataValidation>
    <dataValidation type="decimal" operator="greaterThanOrEqual" allowBlank="1" showInputMessage="1" showErrorMessage="1" error="Please enter a value greater than 0." prompt="Report the average hourly wage for all non-supervisory non-contracted employees, as of 1/1/2025." sqref="E24:E48" xr:uid="{95E2CC30-AAD8-4F76-8F07-6AA0FA2CA542}">
      <formula1>0</formula1>
    </dataValidation>
    <dataValidation type="decimal" operator="greaterThanOrEqual" allowBlank="1" showInputMessage="1" showErrorMessage="1" error="Please enter a value greater than 0." prompt="Report the total number of filled FTEs for all non-supervisory non-contracted employees, as of 1/1/2025." sqref="D24:D48" xr:uid="{EEC01B6E-FB19-4FD7-9F0C-1ECDB74781A7}">
      <formula1>0</formula1>
    </dataValidation>
    <dataValidation type="decimal" allowBlank="1" showInputMessage="1" showErrorMessage="1" prompt="Report the average number of direct care employees working at the entity during SFY 2024. Do not include clinical staff." sqref="F11" xr:uid="{3A4E0DDD-8DE2-4740-97F8-01E2DFBE679B}">
      <formula1>0</formula1>
      <formula2>10000000000</formula2>
    </dataValidation>
    <dataValidation type="decimal" allowBlank="1" showInputMessage="1" showErrorMessage="1" prompt="Report the number of direct care employees that separated from the entity during SFY 2024. Do not include clinical staff." sqref="F10" xr:uid="{24210589-57B9-4FB5-99A3-DAA9FF2E597C}">
      <formula1>0</formula1>
      <formula2>10000000000</formula2>
    </dataValidation>
    <dataValidation type="decimal" operator="greaterThan" allowBlank="1" showInputMessage="1" showErrorMessage="1" sqref="D50:G50 I50" xr:uid="{ECCAC220-0841-494C-A35A-DBC69633AA24}">
      <formula1>-0.1</formula1>
    </dataValidation>
    <dataValidation allowBlank="1" showInputMessage="1" showErrorMessage="1" errorTitle="Number Format" error="Reported values should be only whole numbers and be no more than 50 hours. " prompt="Automatically calculates the entity's turnover rate for SFY 2024." sqref="F12" xr:uid="{8E2EC439-4C54-433D-BA8A-BDB8DF80FC72}"/>
  </dataValidations>
  <printOptions horizontalCentered="1"/>
  <pageMargins left="0.25" right="0.25" top="0.6" bottom="0.6" header="0.25" footer="0.25"/>
  <pageSetup scale="62" orientation="landscape" r:id="rId1"/>
  <headerFooter>
    <oddFooter>&amp;L&amp;"Arial,Regular"&amp;10&amp;A&amp;C&amp;"Arial,Bold"&amp;10Milliman&amp;R&amp;"Arial,Regular"&amp;10Page &amp;P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947AA-B404-4CB7-AFBC-77629A517ED6}">
  <sheetPr codeName="Sheet14">
    <pageSetUpPr fitToPage="1"/>
  </sheetPr>
  <dimension ref="A1:O52"/>
  <sheetViews>
    <sheetView showGridLines="0" zoomScaleNormal="100" zoomScalePageLayoutView="85" workbookViewId="0"/>
  </sheetViews>
  <sheetFormatPr defaultColWidth="0" defaultRowHeight="12.95" customHeight="1" zeroHeight="1"/>
  <cols>
    <col min="1" max="1" width="3.140625" style="209" customWidth="1"/>
    <col min="2" max="2" width="3.140625" style="133" customWidth="1"/>
    <col min="3" max="3" width="52.5703125" style="133" customWidth="1"/>
    <col min="4" max="5" width="16.5703125" style="134" customWidth="1"/>
    <col min="6" max="8" width="16.5703125" style="133" customWidth="1"/>
    <col min="9" max="9" width="3.42578125" style="133" customWidth="1"/>
    <col min="10" max="10" width="13.140625" style="143" hidden="1" customWidth="1"/>
    <col min="11" max="15" width="0" style="143" hidden="1" customWidth="1"/>
    <col min="16" max="16384" width="8.5703125" style="143" hidden="1"/>
  </cols>
  <sheetData>
    <row r="1" spans="1:13" s="121" customFormat="1" ht="15" customHeight="1">
      <c r="A1" s="116" t="str">
        <f>'User Select'!A1</f>
        <v>Rhode Island Office of the Health Insurance Commissioner</v>
      </c>
      <c r="B1" s="117"/>
      <c r="C1" s="118"/>
      <c r="D1" s="118"/>
      <c r="E1" s="118"/>
      <c r="F1" s="118"/>
      <c r="G1" s="210"/>
      <c r="H1" s="118"/>
      <c r="I1" s="119"/>
      <c r="J1" s="120" t="s">
        <v>33</v>
      </c>
      <c r="L1" s="122"/>
    </row>
    <row r="2" spans="1:13" s="127" customFormat="1" ht="15" customHeight="1">
      <c r="A2" s="123" t="str">
        <f>'User Select'!A2</f>
        <v>Social and Human Services Staffing and Expense Survey - 2025 Data Collection Tool</v>
      </c>
      <c r="B2" s="124"/>
      <c r="C2" s="125"/>
      <c r="D2" s="125"/>
      <c r="E2" s="125"/>
      <c r="F2" s="125"/>
      <c r="G2" s="125"/>
      <c r="H2" s="125"/>
      <c r="I2" s="126"/>
      <c r="L2" s="128"/>
    </row>
    <row r="3" spans="1:13" s="121" customFormat="1" ht="15" customHeight="1">
      <c r="A3" s="123" t="s">
        <v>183</v>
      </c>
      <c r="B3" s="129"/>
      <c r="C3" s="130"/>
      <c r="D3" s="130"/>
      <c r="E3" s="130"/>
      <c r="F3" s="130"/>
      <c r="G3" s="130"/>
      <c r="H3" s="130"/>
      <c r="I3" s="131"/>
      <c r="L3" s="128"/>
    </row>
    <row r="4" spans="1:13" s="137" customFormat="1" ht="15.95" customHeight="1">
      <c r="A4" s="138" t="s">
        <v>88</v>
      </c>
      <c r="B4" s="149"/>
      <c r="C4" s="149"/>
      <c r="D4" s="150"/>
      <c r="E4" s="150"/>
      <c r="F4" s="149"/>
      <c r="G4" s="153"/>
      <c r="H4" s="153"/>
      <c r="I4" s="154"/>
      <c r="L4" s="128" t="str">
        <f>"Reporting period for this worksheet: "&amp;'User Select'!B35&amp;"."</f>
        <v>Reporting period for this worksheet: 7/1/2023 - 6/30/2024.</v>
      </c>
    </row>
    <row r="5" spans="1:13" ht="48" customHeight="1">
      <c r="A5" s="614" t="s">
        <v>184</v>
      </c>
      <c r="B5" s="615"/>
      <c r="C5" s="615"/>
      <c r="D5" s="615"/>
      <c r="E5" s="615"/>
      <c r="F5" s="615"/>
      <c r="G5" s="615"/>
      <c r="H5" s="615"/>
      <c r="I5" s="154"/>
      <c r="L5" s="128" t="s">
        <v>140</v>
      </c>
    </row>
    <row r="6" spans="1:13" s="137" customFormat="1" ht="15.95" customHeight="1">
      <c r="A6" s="145" t="str">
        <f>L9</f>
        <v>Report information as of January 1, 2025.</v>
      </c>
      <c r="B6" s="158"/>
      <c r="C6" s="158"/>
      <c r="D6" s="158"/>
      <c r="E6" s="158"/>
      <c r="F6" s="158"/>
      <c r="G6" s="158"/>
      <c r="H6" s="158"/>
      <c r="I6" s="159"/>
      <c r="L6" s="128" t="s">
        <v>142</v>
      </c>
    </row>
    <row r="7" spans="1:13" s="137" customFormat="1" ht="13.5" customHeight="1" thickBot="1">
      <c r="A7" s="160"/>
      <c r="B7" s="161"/>
      <c r="C7" s="161"/>
      <c r="D7" s="161"/>
      <c r="E7" s="161"/>
      <c r="F7" s="161"/>
      <c r="G7" s="161"/>
      <c r="H7" s="161"/>
      <c r="I7" s="162"/>
      <c r="J7" s="166"/>
      <c r="L7" s="128"/>
    </row>
    <row r="8" spans="1:13" s="137" customFormat="1" ht="18.95" customHeight="1">
      <c r="A8" s="160"/>
      <c r="B8" s="161"/>
      <c r="C8" s="161"/>
      <c r="D8" s="163" t="s">
        <v>185</v>
      </c>
      <c r="E8" s="164"/>
      <c r="F8" s="164"/>
      <c r="G8" s="164"/>
      <c r="H8" s="165"/>
      <c r="I8" s="162"/>
      <c r="J8" s="171"/>
      <c r="K8" s="211" t="s">
        <v>89</v>
      </c>
      <c r="L8" s="128"/>
    </row>
    <row r="9" spans="1:13" ht="27.75" customHeight="1" thickBot="1">
      <c r="A9" s="160"/>
      <c r="B9" s="161"/>
      <c r="C9" s="161"/>
      <c r="D9" s="167" t="str">
        <f>"Non-Contracted Employees as of "&amp;TEXT('User Select'!B36,"mmmm d, yyyy")</f>
        <v>Non-Contracted Employees as of January 1, 2025</v>
      </c>
      <c r="E9" s="168"/>
      <c r="F9" s="168" t="str">
        <f>"Contracted Employees as of "&amp;TEXT('User Select'!B36,"mmmm d, yyyy")</f>
        <v>Contracted Employees as of January 1, 2025</v>
      </c>
      <c r="G9" s="169"/>
      <c r="H9" s="212" t="str">
        <f>"Staffing as of "&amp;TEXT('User Select'!B36,"mmmm d, yyyy")</f>
        <v>Staffing as of January 1, 2025</v>
      </c>
      <c r="I9" s="162"/>
      <c r="L9" s="128" t="str">
        <f>"Report information as of "&amp;TEXT('User Select'!$B$36,"mmmm d, yyyy"&amp;".")</f>
        <v>Report information as of January 1, 2025.</v>
      </c>
    </row>
    <row r="10" spans="1:13" ht="59.1" customHeight="1">
      <c r="A10" s="160"/>
      <c r="B10" s="161"/>
      <c r="C10" s="172" t="s">
        <v>151</v>
      </c>
      <c r="D10" s="173" t="s">
        <v>152</v>
      </c>
      <c r="E10" s="173" t="s">
        <v>153</v>
      </c>
      <c r="F10" s="173" t="s">
        <v>152</v>
      </c>
      <c r="G10" s="173" t="s">
        <v>154</v>
      </c>
      <c r="H10" s="174" t="s">
        <v>155</v>
      </c>
      <c r="I10" s="162"/>
      <c r="L10" s="128"/>
    </row>
    <row r="11" spans="1:13" ht="12.95" customHeight="1">
      <c r="A11" s="160"/>
      <c r="B11" s="161"/>
      <c r="C11" s="175"/>
      <c r="D11" s="176" t="s">
        <v>157</v>
      </c>
      <c r="E11" s="176" t="s">
        <v>158</v>
      </c>
      <c r="F11" s="176" t="s">
        <v>159</v>
      </c>
      <c r="G11" s="176" t="s">
        <v>160</v>
      </c>
      <c r="H11" s="177" t="s">
        <v>161</v>
      </c>
      <c r="I11" s="162"/>
    </row>
    <row r="12" spans="1:13" ht="12.95" customHeight="1">
      <c r="A12" s="160"/>
      <c r="B12" s="161"/>
      <c r="C12" s="179" t="str">
        <f>'2. Direct Care Staff'!C24</f>
        <v>Less Than Bachelor's</v>
      </c>
      <c r="D12" s="180"/>
      <c r="E12" s="181"/>
      <c r="F12" s="182"/>
      <c r="G12" s="181"/>
      <c r="H12" s="213" t="str">
        <f>IF(OR(D12&lt;&gt;"",F12&lt;&gt;""),SUM(D12,F12),"")</f>
        <v/>
      </c>
      <c r="I12" s="162"/>
    </row>
    <row r="13" spans="1:13" ht="12.95" customHeight="1">
      <c r="A13" s="160"/>
      <c r="B13" s="161"/>
      <c r="C13" s="185" t="str">
        <f>'2. Direct Care Staff'!C25</f>
        <v>Bachelor's Level</v>
      </c>
      <c r="D13" s="186"/>
      <c r="E13" s="187"/>
      <c r="F13" s="188"/>
      <c r="G13" s="187"/>
      <c r="H13" s="214" t="str">
        <f t="shared" ref="H13:H36" si="0">IF(OR(D13&lt;&gt;"",F13&lt;&gt;""),SUM(D13,F13),"")</f>
        <v/>
      </c>
      <c r="I13" s="162"/>
    </row>
    <row r="14" spans="1:13" ht="12.95" customHeight="1">
      <c r="A14" s="160"/>
      <c r="B14" s="161"/>
      <c r="C14" s="191" t="str">
        <f>'2. Direct Care Staff'!C26</f>
        <v>Master's Licensed (LCSW, LMFT, LMHC)</v>
      </c>
      <c r="D14" s="186"/>
      <c r="E14" s="187"/>
      <c r="F14" s="188"/>
      <c r="G14" s="187"/>
      <c r="H14" s="214" t="str">
        <f t="shared" si="0"/>
        <v/>
      </c>
      <c r="I14" s="162"/>
    </row>
    <row r="15" spans="1:13" ht="12.95" customHeight="1">
      <c r="A15" s="160"/>
      <c r="B15" s="161"/>
      <c r="C15" s="185" t="str">
        <f>'2. Direct Care Staff'!C27</f>
        <v>Other Master's Social Worker</v>
      </c>
      <c r="D15" s="186"/>
      <c r="E15" s="187"/>
      <c r="F15" s="188"/>
      <c r="G15" s="187"/>
      <c r="H15" s="214" t="str">
        <f t="shared" si="0"/>
        <v/>
      </c>
      <c r="I15" s="162"/>
      <c r="M15" s="157" t="s">
        <v>89</v>
      </c>
    </row>
    <row r="16" spans="1:13" ht="12.95" customHeight="1">
      <c r="A16" s="160"/>
      <c r="B16" s="161"/>
      <c r="C16" s="191" t="str">
        <f>'2. Direct Care Staff'!C28</f>
        <v>LCDP</v>
      </c>
      <c r="D16" s="186"/>
      <c r="E16" s="187"/>
      <c r="F16" s="188"/>
      <c r="G16" s="187"/>
      <c r="H16" s="214" t="str">
        <f t="shared" si="0"/>
        <v/>
      </c>
      <c r="I16" s="162"/>
    </row>
    <row r="17" spans="1:15" ht="12.95" customHeight="1">
      <c r="A17" s="160"/>
      <c r="B17" s="161"/>
      <c r="C17" s="185" t="str">
        <f>'2. Direct Care Staff'!C29</f>
        <v>Medical Assistant</v>
      </c>
      <c r="D17" s="186"/>
      <c r="E17" s="187"/>
      <c r="F17" s="188"/>
      <c r="G17" s="187"/>
      <c r="H17" s="214" t="str">
        <f t="shared" si="0"/>
        <v/>
      </c>
      <c r="I17" s="162"/>
    </row>
    <row r="18" spans="1:15" ht="12.95" customHeight="1">
      <c r="A18" s="160"/>
      <c r="B18" s="161"/>
      <c r="C18" s="191" t="str">
        <f>'2. Direct Care Staff'!C30</f>
        <v>CNA</v>
      </c>
      <c r="D18" s="186"/>
      <c r="E18" s="187"/>
      <c r="F18" s="188"/>
      <c r="G18" s="187"/>
      <c r="H18" s="214" t="str">
        <f t="shared" si="0"/>
        <v/>
      </c>
      <c r="I18" s="162"/>
    </row>
    <row r="19" spans="1:15" customFormat="1" ht="12.95" customHeight="1">
      <c r="A19" s="160"/>
      <c r="B19" s="161"/>
      <c r="C19" s="185" t="str">
        <f>'2. Direct Care Staff'!C31</f>
        <v>Homemaker</v>
      </c>
      <c r="D19" s="186"/>
      <c r="E19" s="187"/>
      <c r="F19" s="188"/>
      <c r="G19" s="187"/>
      <c r="H19" s="214" t="str">
        <f t="shared" si="0"/>
        <v/>
      </c>
      <c r="I19" s="162"/>
    </row>
    <row r="20" spans="1:15" customFormat="1" ht="12.95" customHeight="1">
      <c r="A20" s="160"/>
      <c r="B20" s="161"/>
      <c r="C20" s="191" t="str">
        <f>'2. Direct Care Staff'!C32</f>
        <v>Licensed Nurse (LPN, LVN)</v>
      </c>
      <c r="D20" s="186"/>
      <c r="E20" s="187"/>
      <c r="F20" s="188"/>
      <c r="G20" s="187"/>
      <c r="H20" s="214" t="str">
        <f t="shared" si="0"/>
        <v/>
      </c>
      <c r="I20" s="162"/>
    </row>
    <row r="21" spans="1:15" customFormat="1" ht="12.95" customHeight="1">
      <c r="A21" s="160"/>
      <c r="B21" s="161"/>
      <c r="C21" s="185" t="str">
        <f>'2. Direct Care Staff'!C33</f>
        <v>Registered Nurse</v>
      </c>
      <c r="D21" s="186"/>
      <c r="E21" s="187"/>
      <c r="F21" s="188"/>
      <c r="G21" s="187"/>
      <c r="H21" s="214" t="str">
        <f t="shared" si="0"/>
        <v/>
      </c>
      <c r="I21" s="162"/>
      <c r="J21" s="143"/>
      <c r="K21" s="77" t="s">
        <v>89</v>
      </c>
    </row>
    <row r="22" spans="1:15" customFormat="1" ht="12.95" customHeight="1">
      <c r="A22" s="160"/>
      <c r="B22" s="161"/>
      <c r="C22" s="191" t="str">
        <f>'2. Direct Care Staff'!C34</f>
        <v>Advanced Practice Professional</v>
      </c>
      <c r="D22" s="186"/>
      <c r="E22" s="187"/>
      <c r="F22" s="188"/>
      <c r="G22" s="187"/>
      <c r="H22" s="214" t="str">
        <f t="shared" si="0"/>
        <v/>
      </c>
      <c r="I22" s="162"/>
      <c r="K22" s="77" t="s">
        <v>89</v>
      </c>
    </row>
    <row r="23" spans="1:15" customFormat="1" ht="12.95" customHeight="1">
      <c r="A23" s="160"/>
      <c r="B23" s="161"/>
      <c r="C23" s="185" t="str">
        <f>'2. Direct Care Staff'!C35</f>
        <v>Pharmacist</v>
      </c>
      <c r="D23" s="186"/>
      <c r="E23" s="187"/>
      <c r="F23" s="188"/>
      <c r="G23" s="187"/>
      <c r="H23" s="214" t="str">
        <f t="shared" si="0"/>
        <v/>
      </c>
      <c r="I23" s="162"/>
      <c r="K23" s="77" t="s">
        <v>89</v>
      </c>
    </row>
    <row r="24" spans="1:15" customFormat="1" ht="12.95" customHeight="1">
      <c r="A24" s="160"/>
      <c r="B24" s="161"/>
      <c r="C24" s="191" t="str">
        <f>'2. Direct Care Staff'!C36</f>
        <v>Physician</v>
      </c>
      <c r="D24" s="186"/>
      <c r="E24" s="187"/>
      <c r="F24" s="188"/>
      <c r="G24" s="187"/>
      <c r="H24" s="214" t="str">
        <f t="shared" si="0"/>
        <v/>
      </c>
      <c r="I24" s="162"/>
      <c r="O24" s="178"/>
    </row>
    <row r="25" spans="1:15" customFormat="1" ht="12.95" customHeight="1">
      <c r="A25" s="160"/>
      <c r="B25" s="161"/>
      <c r="C25" s="185" t="str">
        <f>'2. Direct Care Staff'!C37</f>
        <v>Psychiatrist</v>
      </c>
      <c r="D25" s="186"/>
      <c r="E25" s="187"/>
      <c r="F25" s="188"/>
      <c r="G25" s="187"/>
      <c r="H25" s="214" t="str">
        <f t="shared" si="0"/>
        <v/>
      </c>
      <c r="I25" s="162"/>
    </row>
    <row r="26" spans="1:15" customFormat="1" ht="12.95" customHeight="1">
      <c r="A26" s="160"/>
      <c r="B26" s="161"/>
      <c r="C26" s="191" t="str">
        <f>'2. Direct Care Staff'!C38</f>
        <v>Registered Dietician</v>
      </c>
      <c r="D26" s="186"/>
      <c r="E26" s="187"/>
      <c r="F26" s="188"/>
      <c r="G26" s="187"/>
      <c r="H26" s="214" t="str">
        <f t="shared" si="0"/>
        <v/>
      </c>
      <c r="I26" s="162"/>
    </row>
    <row r="27" spans="1:15" customFormat="1" ht="12.95" customHeight="1">
      <c r="A27" s="160"/>
      <c r="B27" s="161"/>
      <c r="C27" s="185" t="str">
        <f>'2. Direct Care Staff'!C39</f>
        <v>Speech Pathologist</v>
      </c>
      <c r="D27" s="186"/>
      <c r="E27" s="187"/>
      <c r="F27" s="188"/>
      <c r="G27" s="187"/>
      <c r="H27" s="214" t="str">
        <f t="shared" si="0"/>
        <v/>
      </c>
      <c r="I27" s="162"/>
    </row>
    <row r="28" spans="1:15" customFormat="1" ht="12.95" customHeight="1">
      <c r="A28" s="160"/>
      <c r="B28" s="161"/>
      <c r="C28" s="191" t="str">
        <f>'2. Direct Care Staff'!C40</f>
        <v>Occupational Therapist</v>
      </c>
      <c r="D28" s="186"/>
      <c r="E28" s="187"/>
      <c r="F28" s="188"/>
      <c r="G28" s="187"/>
      <c r="H28" s="214" t="str">
        <f t="shared" si="0"/>
        <v/>
      </c>
      <c r="I28" s="162"/>
    </row>
    <row r="29" spans="1:15" customFormat="1" ht="12.95" customHeight="1">
      <c r="A29" s="160"/>
      <c r="B29" s="161"/>
      <c r="C29" s="185" t="str">
        <f>'2. Direct Care Staff'!C41</f>
        <v>Physical Therapist</v>
      </c>
      <c r="D29" s="186"/>
      <c r="E29" s="187"/>
      <c r="F29" s="188"/>
      <c r="G29" s="187"/>
      <c r="H29" s="214" t="str">
        <f t="shared" si="0"/>
        <v/>
      </c>
      <c r="I29" s="162"/>
    </row>
    <row r="30" spans="1:15" customFormat="1" ht="12.95" customHeight="1">
      <c r="A30" s="160"/>
      <c r="B30" s="161"/>
      <c r="C30" s="191" t="str">
        <f>'2. Direct Care Staff'!C42</f>
        <v>Psychologist</v>
      </c>
      <c r="D30" s="186"/>
      <c r="E30" s="187"/>
      <c r="F30" s="188"/>
      <c r="G30" s="187"/>
      <c r="H30" s="214" t="str">
        <f t="shared" si="0"/>
        <v/>
      </c>
      <c r="I30" s="162"/>
    </row>
    <row r="31" spans="1:15" customFormat="1" ht="12.95" customHeight="1">
      <c r="A31" s="160"/>
      <c r="B31" s="161"/>
      <c r="C31" s="185" t="str">
        <f>'2. Direct Care Staff'!C43</f>
        <v>Other (please describe)</v>
      </c>
      <c r="D31" s="186"/>
      <c r="E31" s="187"/>
      <c r="F31" s="188"/>
      <c r="G31" s="187"/>
      <c r="H31" s="214" t="str">
        <f t="shared" si="0"/>
        <v/>
      </c>
      <c r="I31" s="162"/>
    </row>
    <row r="32" spans="1:15" customFormat="1" ht="12.95" customHeight="1">
      <c r="A32" s="160"/>
      <c r="B32" s="161"/>
      <c r="C32" s="191" t="str">
        <f>'2. Direct Care Staff'!C44</f>
        <v>Other (please describe)</v>
      </c>
      <c r="D32" s="186"/>
      <c r="E32" s="187"/>
      <c r="F32" s="188"/>
      <c r="G32" s="187"/>
      <c r="H32" s="214" t="str">
        <f t="shared" si="0"/>
        <v/>
      </c>
      <c r="I32" s="162"/>
    </row>
    <row r="33" spans="1:14" customFormat="1" ht="12.95" customHeight="1">
      <c r="A33" s="160"/>
      <c r="B33" s="161"/>
      <c r="C33" s="185" t="str">
        <f>'2. Direct Care Staff'!C45</f>
        <v>Other (please describe)</v>
      </c>
      <c r="D33" s="186"/>
      <c r="E33" s="187"/>
      <c r="F33" s="188"/>
      <c r="G33" s="187"/>
      <c r="H33" s="214" t="str">
        <f t="shared" si="0"/>
        <v/>
      </c>
      <c r="I33" s="162"/>
      <c r="L33" s="5"/>
      <c r="N33" s="5"/>
    </row>
    <row r="34" spans="1:14" customFormat="1" ht="12.95" customHeight="1">
      <c r="A34" s="160"/>
      <c r="B34" s="161"/>
      <c r="C34" s="215" t="str">
        <f>'2. Direct Care Staff'!C46</f>
        <v>Other (please describe)</v>
      </c>
      <c r="D34" s="216"/>
      <c r="E34" s="217"/>
      <c r="F34" s="218"/>
      <c r="G34" s="217"/>
      <c r="H34" s="219" t="str">
        <f t="shared" si="0"/>
        <v/>
      </c>
      <c r="I34" s="162"/>
      <c r="L34" s="5"/>
      <c r="N34" s="5"/>
    </row>
    <row r="35" spans="1:14" customFormat="1" ht="12.95" customHeight="1">
      <c r="A35" s="160"/>
      <c r="B35" s="161"/>
      <c r="C35" s="220" t="str">
        <f>'2. Direct Care Staff'!C47</f>
        <v>Other (please describe)</v>
      </c>
      <c r="D35" s="216"/>
      <c r="E35" s="217"/>
      <c r="F35" s="218"/>
      <c r="G35" s="217"/>
      <c r="H35" s="219" t="str">
        <f t="shared" si="0"/>
        <v/>
      </c>
      <c r="I35" s="162"/>
      <c r="L35" s="5"/>
      <c r="N35" s="5"/>
    </row>
    <row r="36" spans="1:14" customFormat="1" ht="12.95" customHeight="1" thickBot="1">
      <c r="A36" s="193"/>
      <c r="B36" s="143"/>
      <c r="C36" s="221" t="str">
        <f>'2. Direct Care Staff'!C48</f>
        <v>Other (please describe)</v>
      </c>
      <c r="D36" s="195"/>
      <c r="E36" s="196"/>
      <c r="F36" s="197"/>
      <c r="G36" s="196"/>
      <c r="H36" s="222" t="str">
        <f t="shared" si="0"/>
        <v/>
      </c>
      <c r="I36" s="200"/>
    </row>
    <row r="37" spans="1:14" customFormat="1" ht="12.95" customHeight="1">
      <c r="A37" s="193"/>
      <c r="I37" s="200"/>
    </row>
    <row r="38" spans="1:14" customFormat="1" ht="12.95" customHeight="1" thickBot="1">
      <c r="A38" s="201"/>
      <c r="B38" s="202"/>
      <c r="C38" s="203"/>
      <c r="D38" s="204"/>
      <c r="E38" s="205"/>
      <c r="F38" s="204"/>
      <c r="G38" s="205"/>
      <c r="H38" s="204"/>
      <c r="I38" s="206"/>
      <c r="M38" s="5"/>
    </row>
    <row r="39" spans="1:14" customFormat="1" ht="29.1" customHeight="1">
      <c r="A39" s="133"/>
      <c r="B39" s="133"/>
      <c r="C39" s="133"/>
      <c r="D39" s="207"/>
      <c r="E39" s="207"/>
      <c r="F39" s="133"/>
      <c r="G39" s="133"/>
      <c r="H39" s="133"/>
      <c r="I39" s="38" t="str">
        <f>TEXT('User Select'!B40,"mmmm d, yyyy")</f>
        <v>January 15, 2025</v>
      </c>
    </row>
    <row r="40" spans="1:14" customFormat="1" ht="12.95" customHeight="1">
      <c r="A40" s="208"/>
      <c r="B40" s="133"/>
      <c r="C40" s="133"/>
      <c r="D40" s="134"/>
      <c r="E40" s="134"/>
      <c r="F40" s="133"/>
      <c r="G40" s="133"/>
      <c r="H40" s="133"/>
      <c r="I40" s="133"/>
    </row>
    <row r="41" spans="1:14" customFormat="1" ht="12.95" customHeight="1">
      <c r="A41" s="209"/>
      <c r="B41" s="133"/>
      <c r="C41" s="133"/>
      <c r="D41" s="134"/>
      <c r="E41" s="134"/>
      <c r="F41" s="133"/>
      <c r="G41" s="133"/>
      <c r="H41" s="133"/>
      <c r="I41" s="133"/>
    </row>
    <row r="42" spans="1:14" customFormat="1" ht="12.95" hidden="1" customHeight="1">
      <c r="A42" s="208" t="s">
        <v>33</v>
      </c>
      <c r="B42" s="133"/>
      <c r="C42" s="133"/>
      <c r="D42" s="134"/>
      <c r="E42" s="134"/>
      <c r="F42" s="133"/>
      <c r="G42" s="133"/>
      <c r="H42" s="133"/>
      <c r="I42" s="133"/>
    </row>
    <row r="43" spans="1:14" customFormat="1" ht="12.95" hidden="1" customHeight="1">
      <c r="A43" s="209"/>
      <c r="B43" s="133"/>
      <c r="C43" s="133"/>
      <c r="D43" s="134"/>
      <c r="E43" s="134"/>
      <c r="F43" s="133"/>
      <c r="G43" s="133"/>
      <c r="H43" s="133"/>
      <c r="I43" s="133"/>
    </row>
    <row r="44" spans="1:14" customFormat="1" ht="12.95" hidden="1" customHeight="1">
      <c r="A44" s="209"/>
      <c r="B44" s="133"/>
      <c r="C44" s="133"/>
      <c r="D44" s="134"/>
      <c r="E44" s="134"/>
      <c r="F44" s="133"/>
      <c r="G44" s="133"/>
      <c r="H44" s="133"/>
      <c r="I44" s="133"/>
    </row>
    <row r="45" spans="1:14" customFormat="1" ht="12.95" hidden="1" customHeight="1">
      <c r="A45" s="209"/>
      <c r="B45" s="133"/>
      <c r="C45" s="133"/>
      <c r="D45" s="134"/>
      <c r="E45" s="134"/>
      <c r="F45" s="133"/>
      <c r="G45" s="133"/>
      <c r="H45" s="133"/>
      <c r="I45" s="133"/>
    </row>
    <row r="46" spans="1:14" customFormat="1" ht="12.95" hidden="1" customHeight="1">
      <c r="A46" s="209"/>
      <c r="B46" s="133"/>
      <c r="C46" s="133"/>
      <c r="D46" s="134"/>
      <c r="E46" s="134"/>
      <c r="F46" s="133"/>
      <c r="G46" s="133"/>
      <c r="H46" s="133"/>
      <c r="I46" s="133"/>
    </row>
    <row r="47" spans="1:14" customFormat="1" ht="12.95" hidden="1" customHeight="1">
      <c r="A47" s="209"/>
      <c r="B47" s="133"/>
      <c r="C47" s="133"/>
      <c r="D47" s="134"/>
      <c r="E47" s="134"/>
      <c r="F47" s="133"/>
      <c r="G47" s="133"/>
      <c r="H47" s="133"/>
      <c r="I47" s="133"/>
    </row>
    <row r="48" spans="1:14" customFormat="1" ht="12.95" hidden="1" customHeight="1">
      <c r="A48" s="209"/>
      <c r="B48" s="133"/>
      <c r="C48" s="133"/>
      <c r="D48" s="134"/>
      <c r="E48" s="134"/>
      <c r="F48" s="133"/>
      <c r="G48" s="133"/>
      <c r="H48" s="133"/>
      <c r="I48" s="133"/>
    </row>
    <row r="49" spans="1:10" customFormat="1" ht="12.95" hidden="1" customHeight="1">
      <c r="A49" s="209"/>
      <c r="B49" s="133"/>
      <c r="C49" s="133"/>
      <c r="D49" s="134"/>
      <c r="E49" s="134"/>
      <c r="F49" s="133"/>
      <c r="G49" s="133"/>
      <c r="H49" s="133"/>
      <c r="I49" s="133"/>
    </row>
    <row r="52" spans="1:10" ht="24" hidden="1" customHeight="1">
      <c r="J52"/>
    </row>
  </sheetData>
  <sheetProtection algorithmName="SHA-512" hashValue="YjYl/NeK46lvxHoW5rhD/wRA+4lP60KYQxZyqjZkj8DoS2fSU4Au2/eOfJNR+l4HLjVmkNleo7pniYdnDNtajA==" saltValue="I5Om0lMfPrDlUhf0vzD6cQ==" spinCount="100000" sheet="1" objects="1" scenarios="1" formatRows="0"/>
  <mergeCells count="1">
    <mergeCell ref="A5:H5"/>
  </mergeCells>
  <dataValidations count="6">
    <dataValidation allowBlank="1" showInputMessage="1" showErrorMessage="1" prompt="Automatically calculates the total number of filled FTEs, as of 1/1/2025." sqref="H12:H36" xr:uid="{6FD8FA78-BF04-4B17-AC98-451B4DF4D193}"/>
    <dataValidation type="decimal" operator="greaterThanOrEqual" allowBlank="1" showInputMessage="1" showErrorMessage="1" error="Please enter a value greater than 0." prompt="Report the average hourly rate for all supervisory contracted employees, as of 1/1/2025." sqref="G12:G36" xr:uid="{EE651CC9-0BE9-4156-91A9-C32E872830F9}">
      <formula1>0</formula1>
    </dataValidation>
    <dataValidation type="decimal" operator="greaterThanOrEqual" allowBlank="1" showInputMessage="1" showErrorMessage="1" error="Please enter a value greater than 0." prompt="Report the total number of filled FTEs for all supervisory contracted employees, as of 1/1/2025." sqref="F12:F36" xr:uid="{123EC8DF-FF1F-49A8-931B-F839CBC47CA6}">
      <formula1>0</formula1>
    </dataValidation>
    <dataValidation type="decimal" operator="greaterThanOrEqual" allowBlank="1" showInputMessage="1" showErrorMessage="1" error="Please enter a value greater than 0." prompt="Report the average hourly wage for all supervisory non-contracted employees, as of 1/1/2025." sqref="E12:E36" xr:uid="{9E06965C-9B0C-486E-8707-0B582150E6A0}">
      <formula1>0</formula1>
    </dataValidation>
    <dataValidation type="decimal" operator="greaterThanOrEqual" allowBlank="1" showInputMessage="1" showErrorMessage="1" error="Please enter a value greater than 0." prompt="Report the total number of filled FTEs for all supervisory non-contracted employees, as of 1/1/2025." sqref="D12:D36" xr:uid="{FED6ADEF-738F-48C2-BFA6-0C53C0D360D1}">
      <formula1>0</formula1>
    </dataValidation>
    <dataValidation type="decimal" operator="greaterThan" allowBlank="1" showInputMessage="1" showErrorMessage="1" sqref="D38:G38" xr:uid="{717E40D8-1B4B-4E03-8283-AC6DA9C43064}">
      <formula1>-0.1</formula1>
    </dataValidation>
  </dataValidations>
  <printOptions horizontalCentered="1"/>
  <pageMargins left="0.25" right="0.25" top="0.6" bottom="0.6" header="0.25" footer="0.25"/>
  <pageSetup scale="79" orientation="landscape" r:id="rId1"/>
  <headerFooter>
    <oddFooter>&amp;L&amp;"Arial,Regular"&amp;10&amp;A&amp;C&amp;"Arial,Bold"&amp;10Milliman&amp;R&amp;"Arial,Regular"&amp;10Page &amp;P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C4464-6743-4120-BE52-15CA206C27F1}">
  <sheetPr codeName="Sheet2">
    <pageSetUpPr fitToPage="1"/>
  </sheetPr>
  <dimension ref="A1:S68"/>
  <sheetViews>
    <sheetView showGridLines="0" zoomScale="85" zoomScaleNormal="85" zoomScalePageLayoutView="85" workbookViewId="0"/>
  </sheetViews>
  <sheetFormatPr defaultColWidth="0" defaultRowHeight="12.75" zeroHeight="1"/>
  <cols>
    <col min="1" max="1" width="3.140625" style="68" customWidth="1"/>
    <col min="2" max="2" width="51.140625" style="68" customWidth="1"/>
    <col min="3" max="6" width="21.7109375" style="68" customWidth="1"/>
    <col min="7" max="7" width="2.42578125" style="68" customWidth="1"/>
    <col min="8" max="8" width="9.140625" hidden="1" customWidth="1"/>
    <col min="9" max="9" width="11.85546875" hidden="1" customWidth="1"/>
    <col min="10" max="10" width="43.5703125" hidden="1" customWidth="1"/>
    <col min="11" max="11" width="9.140625" hidden="1" customWidth="1"/>
    <col min="12" max="12" width="13.5703125" hidden="1" customWidth="1"/>
    <col min="13" max="19" width="0" hidden="1" customWidth="1"/>
    <col min="20" max="16384" width="9.140625" hidden="1"/>
  </cols>
  <sheetData>
    <row r="1" spans="1:19" ht="15.75" customHeight="1">
      <c r="A1" s="116" t="str">
        <f>'User Select'!A1</f>
        <v>Rhode Island Office of the Health Insurance Commissioner</v>
      </c>
      <c r="B1" s="117"/>
      <c r="C1" s="118"/>
      <c r="D1" s="118"/>
      <c r="E1" s="118"/>
      <c r="F1" s="118"/>
      <c r="G1" s="119"/>
      <c r="H1" s="120" t="s">
        <v>33</v>
      </c>
      <c r="J1" s="122"/>
      <c r="K1" s="121"/>
    </row>
    <row r="2" spans="1:19" ht="15.75" customHeight="1">
      <c r="A2" s="223" t="str">
        <f>'User Select'!A2</f>
        <v>Social and Human Services Staffing and Expense Survey - 2025 Data Collection Tool</v>
      </c>
      <c r="B2" s="129"/>
      <c r="C2" s="130"/>
      <c r="D2" s="130"/>
      <c r="E2" s="130"/>
      <c r="F2" s="130"/>
      <c r="G2" s="131"/>
      <c r="H2" s="120"/>
      <c r="J2" s="128"/>
      <c r="K2" s="121"/>
    </row>
    <row r="3" spans="1:19" ht="15.75" customHeight="1">
      <c r="A3" s="123" t="s">
        <v>53</v>
      </c>
      <c r="B3" s="129"/>
      <c r="C3" s="130"/>
      <c r="D3" s="130"/>
      <c r="E3" s="130"/>
      <c r="F3" s="130"/>
      <c r="G3" s="131"/>
      <c r="J3" s="128" t="s">
        <v>186</v>
      </c>
    </row>
    <row r="4" spans="1:19" ht="12.95" customHeight="1">
      <c r="A4" s="67"/>
      <c r="G4" s="69"/>
      <c r="J4" s="128" t="s">
        <v>187</v>
      </c>
    </row>
    <row r="5" spans="1:19" ht="12.95" customHeight="1">
      <c r="A5" s="138" t="s">
        <v>88</v>
      </c>
      <c r="B5" s="149"/>
      <c r="C5" s="150"/>
      <c r="D5" s="150"/>
      <c r="E5" s="150"/>
      <c r="F5" s="150"/>
      <c r="G5" s="154"/>
      <c r="J5" s="128" t="str">
        <f>"Reporting period for this section: "&amp;'User Select'!B35&amp;"."</f>
        <v>Reporting period for this section: 7/1/2023 - 6/30/2024.</v>
      </c>
    </row>
    <row r="6" spans="1:19" ht="31.5" customHeight="1">
      <c r="A6" s="614" t="str">
        <f>J11</f>
        <v xml:space="preserve">Each applicable field contains instructions to assist the organization in completing this worksheet. Please read each field carefully and refer to the Instructions tab for additional guidance. </v>
      </c>
      <c r="B6" s="615"/>
      <c r="C6" s="615"/>
      <c r="D6" s="615"/>
      <c r="E6" s="615"/>
      <c r="F6" s="615"/>
      <c r="G6" s="224"/>
      <c r="J6" s="128" t="s">
        <v>188</v>
      </c>
    </row>
    <row r="7" spans="1:19" ht="17.25" customHeight="1">
      <c r="A7" s="225" t="str">
        <f>J5</f>
        <v>Reporting period for this section: 7/1/2023 - 6/30/2024.</v>
      </c>
      <c r="B7" s="226"/>
      <c r="C7" s="226"/>
      <c r="D7" s="226"/>
      <c r="E7" s="226"/>
      <c r="F7" s="226"/>
      <c r="G7" s="227"/>
      <c r="J7" s="128" t="s">
        <v>189</v>
      </c>
    </row>
    <row r="8" spans="1:19" ht="17.100000000000001" customHeight="1">
      <c r="A8" s="67"/>
      <c r="G8" s="69"/>
      <c r="J8" s="128" t="s">
        <v>190</v>
      </c>
    </row>
    <row r="9" spans="1:19" ht="12.95" customHeight="1">
      <c r="A9" s="616" t="s">
        <v>191</v>
      </c>
      <c r="B9" s="617"/>
      <c r="C9" s="617"/>
      <c r="D9" s="228"/>
      <c r="E9" s="228"/>
      <c r="F9" s="229" t="s">
        <v>85</v>
      </c>
      <c r="G9" s="69"/>
      <c r="J9" s="128" t="s">
        <v>192</v>
      </c>
    </row>
    <row r="10" spans="1:19" ht="30.95" customHeight="1">
      <c r="A10" s="67"/>
      <c r="G10" s="69"/>
      <c r="J10" s="128" t="s">
        <v>193</v>
      </c>
    </row>
    <row r="11" spans="1:19">
      <c r="A11" s="138" t="str">
        <f>IF($J$1="Hide","","Instructions:")</f>
        <v>Instructions:</v>
      </c>
      <c r="B11" s="230"/>
      <c r="C11" s="230"/>
      <c r="D11" s="230"/>
      <c r="E11" s="230"/>
      <c r="F11" s="230"/>
      <c r="G11" s="231"/>
      <c r="J11" s="128" t="s">
        <v>194</v>
      </c>
    </row>
    <row r="12" spans="1:19" ht="61.5" customHeight="1">
      <c r="A12" s="614" t="str">
        <f>J10&amp;" "&amp;J11&amp;CHAR(10)&amp;CHAR(10)&amp;J3</f>
        <v xml:space="preserve">Please complete this section only if one or more of the columns apply to your organization. Each applicable field contains instructions to assist the organization in completing this worksheet. Please read each field carefully and refer to the Instructions tab for additional guidance. 
Note: The amounts entered below should have been excluded from the average hourly wage/rate reported on tabs 2 and 3. </v>
      </c>
      <c r="B12" s="615"/>
      <c r="C12" s="615"/>
      <c r="D12" s="615"/>
      <c r="E12" s="615"/>
      <c r="F12" s="615"/>
      <c r="G12" s="231"/>
      <c r="I12" s="232" t="s">
        <v>195</v>
      </c>
      <c r="J12" s="233" t="s">
        <v>196</v>
      </c>
      <c r="K12" s="5" t="s">
        <v>85</v>
      </c>
      <c r="L12" s="5" t="s">
        <v>197</v>
      </c>
      <c r="M12">
        <v>40</v>
      </c>
      <c r="N12">
        <v>39</v>
      </c>
      <c r="O12">
        <v>38</v>
      </c>
      <c r="P12">
        <v>37</v>
      </c>
      <c r="Q12">
        <v>36</v>
      </c>
      <c r="R12">
        <v>35</v>
      </c>
      <c r="S12" s="5" t="s">
        <v>198</v>
      </c>
    </row>
    <row r="13" spans="1:19">
      <c r="A13" s="234" t="str">
        <f>J5</f>
        <v>Reporting period for this section: 7/1/2023 - 6/30/2024.</v>
      </c>
      <c r="B13" s="235"/>
      <c r="C13" s="152"/>
      <c r="D13" s="152"/>
      <c r="E13" s="152"/>
      <c r="F13" s="152"/>
      <c r="G13" s="231"/>
    </row>
    <row r="14" spans="1:19" ht="21" customHeight="1" thickBot="1">
      <c r="A14" s="236"/>
      <c r="B14"/>
      <c r="C14"/>
      <c r="D14"/>
      <c r="E14"/>
      <c r="F14"/>
      <c r="G14" s="84"/>
    </row>
    <row r="15" spans="1:19" ht="14.45" customHeight="1" thickBot="1">
      <c r="A15" s="236"/>
      <c r="B15"/>
      <c r="C15" s="618" t="s">
        <v>199</v>
      </c>
      <c r="D15" s="619"/>
      <c r="E15" s="619"/>
      <c r="F15" s="620"/>
      <c r="G15" s="237"/>
    </row>
    <row r="16" spans="1:19" ht="51">
      <c r="A16" s="238"/>
      <c r="B16" s="239"/>
      <c r="C16" s="240" t="s">
        <v>200</v>
      </c>
      <c r="D16" s="240" t="s">
        <v>201</v>
      </c>
      <c r="E16" s="240" t="s">
        <v>202</v>
      </c>
      <c r="F16" s="241" t="s">
        <v>203</v>
      </c>
      <c r="G16" s="242"/>
    </row>
    <row r="17" spans="1:10" ht="24" customHeight="1">
      <c r="A17" s="238"/>
      <c r="B17" s="243" t="s">
        <v>151</v>
      </c>
      <c r="C17" s="244" t="s">
        <v>157</v>
      </c>
      <c r="D17" s="244" t="s">
        <v>158</v>
      </c>
      <c r="E17" s="244" t="s">
        <v>159</v>
      </c>
      <c r="F17" s="245" t="s">
        <v>160</v>
      </c>
      <c r="G17" s="200"/>
      <c r="J17" s="178"/>
    </row>
    <row r="18" spans="1:10">
      <c r="A18" s="246"/>
      <c r="B18" s="247" t="str">
        <f>'2. Direct Care Staff'!C24</f>
        <v>Less Than Bachelor's</v>
      </c>
      <c r="C18" s="248"/>
      <c r="D18" s="249"/>
      <c r="E18" s="249"/>
      <c r="F18" s="250"/>
      <c r="G18" s="251"/>
    </row>
    <row r="19" spans="1:10" ht="12.95" customHeight="1">
      <c r="A19" s="246"/>
      <c r="B19" s="252" t="str">
        <f>'2. Direct Care Staff'!C25</f>
        <v>Bachelor's Level</v>
      </c>
      <c r="C19" s="248"/>
      <c r="D19" s="249"/>
      <c r="E19" s="249"/>
      <c r="F19" s="250"/>
      <c r="G19" s="251"/>
    </row>
    <row r="20" spans="1:10" ht="12.95" customHeight="1">
      <c r="A20" s="246"/>
      <c r="B20" s="247" t="str">
        <f>'2. Direct Care Staff'!C26</f>
        <v>Master's Licensed (LCSW, LMFT, LMHC)</v>
      </c>
      <c r="C20" s="248"/>
      <c r="D20" s="249"/>
      <c r="E20" s="249"/>
      <c r="F20" s="250"/>
      <c r="G20" s="251"/>
    </row>
    <row r="21" spans="1:10" ht="12.95" customHeight="1">
      <c r="A21" s="246"/>
      <c r="B21" s="252" t="str">
        <f>'2. Direct Care Staff'!C27</f>
        <v>Other Master's Social Worker</v>
      </c>
      <c r="C21" s="248"/>
      <c r="D21" s="249"/>
      <c r="E21" s="249"/>
      <c r="F21" s="250"/>
      <c r="G21" s="251"/>
    </row>
    <row r="22" spans="1:10" ht="12.95" customHeight="1">
      <c r="A22" s="246"/>
      <c r="B22" s="247" t="str">
        <f>'2. Direct Care Staff'!C28</f>
        <v>LCDP</v>
      </c>
      <c r="C22" s="248"/>
      <c r="D22" s="249"/>
      <c r="E22" s="249"/>
      <c r="F22" s="250"/>
      <c r="G22" s="251"/>
    </row>
    <row r="23" spans="1:10" ht="12.95" customHeight="1">
      <c r="A23" s="246"/>
      <c r="B23" s="252" t="str">
        <f>'2. Direct Care Staff'!C29</f>
        <v>Medical Assistant</v>
      </c>
      <c r="C23" s="248"/>
      <c r="D23" s="249"/>
      <c r="E23" s="249"/>
      <c r="F23" s="250"/>
      <c r="G23" s="251"/>
    </row>
    <row r="24" spans="1:10" ht="12.95" customHeight="1">
      <c r="A24" s="246"/>
      <c r="B24" s="247" t="str">
        <f>'2. Direct Care Staff'!C30</f>
        <v>CNA</v>
      </c>
      <c r="C24" s="248"/>
      <c r="D24" s="249"/>
      <c r="E24" s="249"/>
      <c r="F24" s="250"/>
      <c r="G24" s="251"/>
    </row>
    <row r="25" spans="1:10" ht="12.95" customHeight="1">
      <c r="A25" s="246"/>
      <c r="B25" s="252" t="str">
        <f>'2. Direct Care Staff'!C31</f>
        <v>Homemaker</v>
      </c>
      <c r="C25" s="248"/>
      <c r="D25" s="249"/>
      <c r="E25" s="249"/>
      <c r="F25" s="250"/>
      <c r="G25" s="251"/>
    </row>
    <row r="26" spans="1:10" ht="12.95" customHeight="1">
      <c r="A26" s="246"/>
      <c r="B26" s="247" t="str">
        <f>'2. Direct Care Staff'!C32</f>
        <v>Licensed Nurse (LPN, LVN)</v>
      </c>
      <c r="C26" s="248"/>
      <c r="D26" s="249"/>
      <c r="E26" s="249"/>
      <c r="F26" s="250"/>
      <c r="G26" s="251"/>
    </row>
    <row r="27" spans="1:10" ht="12.95" customHeight="1">
      <c r="A27" s="246"/>
      <c r="B27" s="252" t="str">
        <f>'2. Direct Care Staff'!C33</f>
        <v>Registered Nurse</v>
      </c>
      <c r="C27" s="248"/>
      <c r="D27" s="249"/>
      <c r="E27" s="249"/>
      <c r="F27" s="250"/>
      <c r="G27" s="251"/>
    </row>
    <row r="28" spans="1:10" ht="12.95" customHeight="1">
      <c r="A28" s="246"/>
      <c r="B28" s="247" t="str">
        <f>'2. Direct Care Staff'!C34</f>
        <v>Advanced Practice Professional</v>
      </c>
      <c r="C28" s="248"/>
      <c r="D28" s="249"/>
      <c r="E28" s="249"/>
      <c r="F28" s="250"/>
      <c r="G28" s="251"/>
    </row>
    <row r="29" spans="1:10" ht="12.95" customHeight="1">
      <c r="A29" s="246"/>
      <c r="B29" s="252" t="str">
        <f>'2. Direct Care Staff'!C35</f>
        <v>Pharmacist</v>
      </c>
      <c r="C29" s="248"/>
      <c r="D29" s="249"/>
      <c r="E29" s="249"/>
      <c r="F29" s="250"/>
      <c r="G29" s="251"/>
    </row>
    <row r="30" spans="1:10" ht="12.95" customHeight="1">
      <c r="A30" s="246"/>
      <c r="B30" s="247" t="str">
        <f>'2. Direct Care Staff'!C36</f>
        <v>Physician</v>
      </c>
      <c r="C30" s="248"/>
      <c r="D30" s="249"/>
      <c r="E30" s="249"/>
      <c r="F30" s="250"/>
      <c r="G30" s="251"/>
    </row>
    <row r="31" spans="1:10" ht="12.95" customHeight="1">
      <c r="A31" s="246"/>
      <c r="B31" s="252" t="str">
        <f>'2. Direct Care Staff'!C37</f>
        <v>Psychiatrist</v>
      </c>
      <c r="C31" s="248"/>
      <c r="D31" s="249"/>
      <c r="E31" s="249"/>
      <c r="F31" s="250"/>
      <c r="G31" s="251"/>
    </row>
    <row r="32" spans="1:10" ht="12.95" customHeight="1">
      <c r="A32" s="246"/>
      <c r="B32" s="247" t="str">
        <f>'2. Direct Care Staff'!C38</f>
        <v>Registered Dietician</v>
      </c>
      <c r="C32" s="248"/>
      <c r="D32" s="249"/>
      <c r="E32" s="249"/>
      <c r="F32" s="250"/>
      <c r="G32" s="251"/>
    </row>
    <row r="33" spans="1:7" ht="12.95" customHeight="1">
      <c r="A33" s="246"/>
      <c r="B33" s="252" t="str">
        <f>'2. Direct Care Staff'!C39</f>
        <v>Speech Pathologist</v>
      </c>
      <c r="C33" s="248"/>
      <c r="D33" s="249"/>
      <c r="E33" s="249"/>
      <c r="F33" s="250"/>
      <c r="G33" s="251"/>
    </row>
    <row r="34" spans="1:7" ht="12.95" customHeight="1">
      <c r="A34" s="246"/>
      <c r="B34" s="247" t="str">
        <f>'2. Direct Care Staff'!C40</f>
        <v>Occupational Therapist</v>
      </c>
      <c r="C34" s="248"/>
      <c r="D34" s="249"/>
      <c r="E34" s="249"/>
      <c r="F34" s="250"/>
      <c r="G34" s="251"/>
    </row>
    <row r="35" spans="1:7" ht="12.95" customHeight="1">
      <c r="A35" s="246"/>
      <c r="B35" s="252" t="str">
        <f>'2. Direct Care Staff'!C41</f>
        <v>Physical Therapist</v>
      </c>
      <c r="C35" s="248"/>
      <c r="D35" s="249"/>
      <c r="E35" s="249"/>
      <c r="F35" s="250"/>
      <c r="G35" s="251"/>
    </row>
    <row r="36" spans="1:7" ht="12.95" customHeight="1">
      <c r="A36" s="246"/>
      <c r="B36" s="247" t="str">
        <f>'2. Direct Care Staff'!C42</f>
        <v>Psychologist</v>
      </c>
      <c r="C36" s="248"/>
      <c r="D36" s="249"/>
      <c r="E36" s="249"/>
      <c r="F36" s="250"/>
      <c r="G36" s="251"/>
    </row>
    <row r="37" spans="1:7" ht="12.95" customHeight="1">
      <c r="A37" s="246"/>
      <c r="B37" s="252" t="str">
        <f>'2. Direct Care Staff'!C43</f>
        <v>Other (please describe)</v>
      </c>
      <c r="C37" s="248"/>
      <c r="D37" s="249"/>
      <c r="E37" s="249"/>
      <c r="F37" s="250"/>
      <c r="G37" s="251"/>
    </row>
    <row r="38" spans="1:7" ht="12.95" customHeight="1">
      <c r="A38" s="246"/>
      <c r="B38" s="247" t="str">
        <f>'2. Direct Care Staff'!C44</f>
        <v>Other (please describe)</v>
      </c>
      <c r="C38" s="248"/>
      <c r="D38" s="249"/>
      <c r="E38" s="249"/>
      <c r="F38" s="250"/>
      <c r="G38" s="251"/>
    </row>
    <row r="39" spans="1:7" ht="12.95" customHeight="1">
      <c r="A39" s="246"/>
      <c r="B39" s="252" t="str">
        <f>'2. Direct Care Staff'!C45</f>
        <v>Other (please describe)</v>
      </c>
      <c r="C39" s="248"/>
      <c r="D39" s="249"/>
      <c r="E39" s="249"/>
      <c r="F39" s="250"/>
      <c r="G39" s="251"/>
    </row>
    <row r="40" spans="1:7" ht="12.95" customHeight="1">
      <c r="A40" s="246"/>
      <c r="B40" s="253" t="str">
        <f>'2. Direct Care Staff'!C46</f>
        <v>Other (please describe)</v>
      </c>
      <c r="C40" s="254"/>
      <c r="D40" s="255"/>
      <c r="E40" s="255"/>
      <c r="F40" s="256"/>
      <c r="G40" s="251"/>
    </row>
    <row r="41" spans="1:7" ht="12.95" customHeight="1">
      <c r="A41" s="246"/>
      <c r="B41" s="257" t="str">
        <f>'2. Direct Care Staff'!C47</f>
        <v>Other (please describe)</v>
      </c>
      <c r="C41" s="254"/>
      <c r="D41" s="255"/>
      <c r="E41" s="255"/>
      <c r="F41" s="256"/>
      <c r="G41" s="251"/>
    </row>
    <row r="42" spans="1:7" ht="12.95" customHeight="1" thickBot="1">
      <c r="A42" s="246"/>
      <c r="B42" s="258" t="str">
        <f>'2. Direct Care Staff'!C48</f>
        <v>Other (please describe)</v>
      </c>
      <c r="C42" s="259"/>
      <c r="D42" s="260"/>
      <c r="E42" s="260"/>
      <c r="F42" s="261"/>
      <c r="G42" s="251"/>
    </row>
    <row r="43" spans="1:7" ht="12.95" customHeight="1" thickBot="1">
      <c r="A43" s="262"/>
      <c r="B43" s="263"/>
      <c r="C43" s="264"/>
      <c r="D43" s="264"/>
      <c r="E43" s="264"/>
      <c r="F43" s="264"/>
      <c r="G43" s="265"/>
    </row>
    <row r="44" spans="1:7" ht="33" customHeight="1">
      <c r="B44" s="266"/>
      <c r="C44" s="267"/>
      <c r="D44" s="267"/>
      <c r="E44" s="267"/>
      <c r="G44" s="38" t="str">
        <f>TEXT('User Select'!B40,"mmmm d, yyyy")</f>
        <v>January 15, 2025</v>
      </c>
    </row>
    <row r="45" spans="1:7" ht="26.1" customHeight="1"/>
    <row r="46" spans="1:7"/>
    <row r="47" spans="1:7" ht="15" hidden="1">
      <c r="A47" s="208" t="s">
        <v>33</v>
      </c>
    </row>
    <row r="48" spans="1:7" ht="12.95" hidden="1" customHeight="1"/>
    <row r="49" ht="12.95" hidden="1" customHeight="1"/>
    <row r="50" ht="12.95" hidden="1" customHeight="1"/>
    <row r="51" ht="12.95" hidden="1" customHeight="1"/>
    <row r="52" ht="12.95" hidden="1" customHeight="1"/>
    <row r="53" ht="12.95" hidden="1" customHeight="1"/>
    <row r="54" ht="12.95" hidden="1" customHeight="1"/>
    <row r="55" ht="12.95" hidden="1" customHeight="1"/>
    <row r="56" ht="12.95" hidden="1" customHeight="1"/>
    <row r="57" ht="12.95" hidden="1" customHeight="1"/>
    <row r="58" ht="12.95" hidden="1" customHeight="1"/>
    <row r="59" ht="12.95" hidden="1" customHeight="1"/>
    <row r="60" ht="12.95" hidden="1" customHeight="1"/>
    <row r="61" ht="12.95" hidden="1" customHeight="1"/>
    <row r="62" ht="12.95" hidden="1" customHeight="1"/>
    <row r="63" ht="12.95" hidden="1" customHeight="1"/>
    <row r="64" ht="12.95" hidden="1" customHeight="1"/>
    <row r="65" ht="12.95" hidden="1" customHeight="1"/>
    <row r="66" ht="12.95" hidden="1" customHeight="1"/>
    <row r="67" ht="12.95" hidden="1" customHeight="1"/>
    <row r="68" ht="12.95" hidden="1" customHeight="1"/>
  </sheetData>
  <sheetProtection algorithmName="SHA-512" hashValue="8r/66KnBRLYI4ffOpz59CetA+7hdwfF28xuXQ2QWy8p9W7ugRc7InoYmv2EJIjVRudXv6Sxl1Cuq179ij689Ww==" saltValue="ghsoGicWqtk4wIzoIteEwQ==" spinCount="100000" sheet="1" objects="1" scenarios="1" formatRows="0"/>
  <dataConsolidate/>
  <mergeCells count="4">
    <mergeCell ref="A6:F6"/>
    <mergeCell ref="A9:C9"/>
    <mergeCell ref="A12:F12"/>
    <mergeCell ref="C15:F15"/>
  </mergeCells>
  <conditionalFormatting sqref="C16:F16">
    <cfRule type="expression" dxfId="3" priority="1">
      <formula>$K$1="Hide"</formula>
    </cfRule>
  </conditionalFormatting>
  <dataValidations count="7">
    <dataValidation type="decimal" allowBlank="1" showInputMessage="1" showErrorMessage="1" error="Enter a number between 0 and 100." prompt="List the average percent of total hours during the reporting period that were paid as overtime hours." sqref="C18:C42" xr:uid="{B696B7E3-E6E3-4548-AE54-C739FE7454A1}">
      <formula1>0</formula1>
      <formula2>1</formula2>
    </dataValidation>
    <dataValidation type="decimal" operator="greaterThan" allowBlank="1" showInputMessage="1" showErrorMessage="1" error="Please enter a value greater than 0." prompt="List the average amount of non-wage based compensation paid to each provider group during the reporting period. Do not include overtime or any amounts already included in columns (A) through  (C). Do include any non-wage lump-sum bonuses paid." sqref="F18:F42" xr:uid="{5338932E-5CB3-44BB-BCC9-E11D432D64F4}">
      <formula1>-0.1</formula1>
    </dataValidation>
    <dataValidation type="decimal" operator="greaterThan" allowBlank="1" showInputMessage="1" showErrorMessage="1" error="Please enter a value greater than 0." prompt="List the average increase in wages attributable to shift differential time, expressed on a hourly basis, paid to each provider group during the reporting period." sqref="E18:E42" xr:uid="{CA8D5A96-CF3D-4BCF-BDC6-00A615BE5AB1}">
      <formula1>-0.1</formula1>
    </dataValidation>
    <dataValidation type="decimal" operator="greaterThan" allowBlank="1" showInputMessage="1" showErrorMessage="1" error="Please enter a value greater than 0." prompt="List the average increase in wages attributable to on-call time, expressed on a weekly basis, paid to each provider group during the reporting period." sqref="D18:D42" xr:uid="{872206F5-D115-4E0A-AE82-901B7027B22F}">
      <formula1>-0.1</formula1>
    </dataValidation>
    <dataValidation type="list" allowBlank="1" showInputMessage="1" showErrorMessage="1" prompt="Select the average standard work week length, in hours, for full-time non-contracted employees." sqref="F9" xr:uid="{5ACFE275-2233-42B8-B841-4A088C0A0619}">
      <formula1>INDIRECT($J$12)</formula1>
    </dataValidation>
    <dataValidation type="list" allowBlank="1" showInputMessage="1" showErrorMessage="1" sqref="F13" xr:uid="{8164E1A9-57AE-4270-82E9-1AF108A1ACDF}">
      <formula1>"40+, 40, 39, 38, 37, 36, 35, less than 35"</formula1>
    </dataValidation>
    <dataValidation type="decimal" allowBlank="1" showInputMessage="1" showErrorMessage="1" sqref="G18:G27 F43 C43:E44" xr:uid="{C3C93480-662E-41AD-B96B-CF38E8FF80D8}">
      <formula1>0</formula1>
      <formula2>1</formula2>
    </dataValidation>
  </dataValidations>
  <printOptions horizontalCentered="1"/>
  <pageMargins left="0.25" right="0.25" top="0.6" bottom="0.6" header="0.25" footer="0.25"/>
  <pageSetup scale="72" orientation="landscape" r:id="rId1"/>
  <headerFooter>
    <oddFooter>&amp;L&amp;"Arial,Regular"&amp;10&amp;A&amp;C&amp;"Arial,Bold"&amp;10Milliman&amp;R&amp;"Arial,Regular"&amp;10Page &amp;P</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6F92B1-18F9-431B-947B-38C8DBE47A08}">
  <sheetPr codeName="Sheet6">
    <pageSetUpPr fitToPage="1"/>
  </sheetPr>
  <dimension ref="A1:AC80"/>
  <sheetViews>
    <sheetView showGridLines="0" zoomScale="85" zoomScaleNormal="85" zoomScaleSheetLayoutView="85" zoomScalePageLayoutView="85" workbookViewId="0"/>
  </sheetViews>
  <sheetFormatPr defaultColWidth="0" defaultRowHeight="0" customHeight="1" zeroHeight="1"/>
  <cols>
    <col min="1" max="1" width="3.140625" style="344" customWidth="1"/>
    <col min="2" max="2" width="53.7109375" style="279" customWidth="1"/>
    <col min="3" max="8" width="20.85546875" style="279" customWidth="1"/>
    <col min="9" max="9" width="1.42578125" style="279" customWidth="1"/>
    <col min="10" max="11" width="8.5703125" style="282" hidden="1" customWidth="1"/>
    <col min="12" max="14" width="14.85546875" style="282" hidden="1" customWidth="1"/>
    <col min="15" max="15" width="11.42578125" style="282" hidden="1" customWidth="1"/>
    <col min="16" max="17" width="8.5703125" style="282" hidden="1" customWidth="1"/>
    <col min="18" max="18" width="17.28515625" style="282" hidden="1" customWidth="1"/>
    <col min="19" max="16384" width="8.5703125" style="282" hidden="1"/>
  </cols>
  <sheetData>
    <row r="1" spans="1:29" s="272" customFormat="1" ht="15" customHeight="1">
      <c r="A1" s="268" t="str">
        <f>'User Select'!A1</f>
        <v>Rhode Island Office of the Health Insurance Commissioner</v>
      </c>
      <c r="B1" s="269"/>
      <c r="C1" s="269"/>
      <c r="D1" s="269"/>
      <c r="E1" s="269"/>
      <c r="F1" s="269"/>
      <c r="G1" s="269"/>
      <c r="H1" s="269"/>
      <c r="I1" s="270"/>
      <c r="J1" s="271" t="s">
        <v>33</v>
      </c>
      <c r="L1" s="122"/>
    </row>
    <row r="2" spans="1:29" s="272" customFormat="1" ht="15" customHeight="1">
      <c r="A2" s="273" t="str">
        <f>'User Select'!A2</f>
        <v>Social and Human Services Staffing and Expense Survey - 2025 Data Collection Tool</v>
      </c>
      <c r="B2" s="274"/>
      <c r="C2" s="274"/>
      <c r="D2" s="274"/>
      <c r="E2" s="274"/>
      <c r="F2" s="274"/>
      <c r="G2" s="274"/>
      <c r="H2" s="274"/>
      <c r="I2" s="275"/>
      <c r="J2" s="271"/>
      <c r="L2" s="276"/>
    </row>
    <row r="3" spans="1:29" s="272" customFormat="1" ht="15" customHeight="1">
      <c r="A3" s="277" t="s">
        <v>204</v>
      </c>
      <c r="B3" s="274"/>
      <c r="C3" s="274"/>
      <c r="D3" s="274"/>
      <c r="E3" s="274"/>
      <c r="F3" s="274"/>
      <c r="G3" s="274"/>
      <c r="H3" s="274"/>
      <c r="I3" s="275"/>
      <c r="L3" s="276" t="s">
        <v>90</v>
      </c>
    </row>
    <row r="4" spans="1:29" ht="12.95" customHeight="1">
      <c r="A4" s="278"/>
      <c r="C4" s="280"/>
      <c r="D4" s="280"/>
      <c r="E4" s="280"/>
      <c r="F4" s="280"/>
      <c r="G4" s="280"/>
      <c r="H4" s="280"/>
      <c r="I4" s="281"/>
      <c r="J4" s="272"/>
      <c r="K4" s="272"/>
      <c r="L4" s="276" t="s">
        <v>205</v>
      </c>
      <c r="M4" s="272"/>
      <c r="N4" s="272"/>
      <c r="O4" s="272"/>
      <c r="P4" s="272"/>
      <c r="Q4" s="272"/>
      <c r="R4" s="272"/>
      <c r="S4" s="272"/>
      <c r="T4" s="272"/>
      <c r="U4" s="272"/>
      <c r="V4" s="272"/>
      <c r="W4" s="272"/>
      <c r="X4" s="272"/>
      <c r="Y4" s="272"/>
      <c r="Z4" s="272"/>
      <c r="AA4" s="272"/>
      <c r="AB4" s="272"/>
      <c r="AC4" s="272"/>
    </row>
    <row r="5" spans="1:29" ht="12.95" customHeight="1">
      <c r="A5" s="283" t="s">
        <v>88</v>
      </c>
      <c r="B5" s="284"/>
      <c r="C5" s="285"/>
      <c r="D5" s="285"/>
      <c r="E5" s="285"/>
      <c r="F5" s="285"/>
      <c r="G5" s="285"/>
      <c r="H5" s="285"/>
      <c r="I5" s="286"/>
      <c r="L5" s="276" t="str">
        <f>"Reporting period for this worksheet: "&amp;'User Select'!B35&amp;"."</f>
        <v>Reporting period for this worksheet: 7/1/2023 - 6/30/2024.</v>
      </c>
    </row>
    <row r="6" spans="1:29" ht="45" customHeight="1">
      <c r="A6" s="621" t="str">
        <f>L3&amp;" "&amp;L4</f>
        <v>Each applicable field contains instructions to assist the agency in completing this worksheet. Please read each field carefully and refer to the Instructions tab for additional guidance. If the assumption matches your experience, you may leave the entry blank. If the assumption does not align with your experience, select the best alternate answer from the applicable drop-down. If the value is unknown, select "Unknown" as your alternate answer.</v>
      </c>
      <c r="B6" s="622"/>
      <c r="C6" s="622"/>
      <c r="D6" s="622"/>
      <c r="E6" s="622"/>
      <c r="F6" s="622"/>
      <c r="G6" s="622"/>
      <c r="H6" s="622"/>
      <c r="I6" s="287"/>
      <c r="L6" s="276" t="s">
        <v>206</v>
      </c>
    </row>
    <row r="7" spans="1:29" ht="26.45" customHeight="1">
      <c r="A7" s="623" t="str">
        <f>L6</f>
        <v>Please include answers only for the highlighted provider groups below, which represents staffing data was entered on worksheet 2. Direct Care Staff and 3. Supervisors for non-contracted employees.</v>
      </c>
      <c r="B7" s="624"/>
      <c r="C7" s="624"/>
      <c r="D7" s="624"/>
      <c r="E7" s="624"/>
      <c r="F7" s="624"/>
      <c r="G7" s="624"/>
      <c r="H7" s="624"/>
      <c r="I7" s="287"/>
      <c r="L7" s="276"/>
    </row>
    <row r="8" spans="1:29" ht="15" customHeight="1">
      <c r="A8" s="288" t="str">
        <f>L5</f>
        <v>Reporting period for this worksheet: 7/1/2023 - 6/30/2024.</v>
      </c>
      <c r="B8" s="289"/>
      <c r="C8" s="289"/>
      <c r="D8" s="289"/>
      <c r="E8" s="289"/>
      <c r="F8" s="289"/>
      <c r="G8" s="289"/>
      <c r="H8" s="289"/>
      <c r="I8" s="290"/>
      <c r="L8" s="276"/>
    </row>
    <row r="9" spans="1:29" ht="23.45" customHeight="1" thickBot="1">
      <c r="A9" s="291"/>
      <c r="B9" s="282"/>
      <c r="C9" s="292"/>
      <c r="D9" s="292"/>
      <c r="E9" s="292"/>
      <c r="F9" s="292"/>
      <c r="G9" s="292"/>
      <c r="H9" s="292"/>
      <c r="I9" s="293"/>
      <c r="L9" s="276"/>
    </row>
    <row r="10" spans="1:29" ht="12.75">
      <c r="A10" s="291"/>
      <c r="B10" s="294"/>
      <c r="C10" s="295"/>
      <c r="D10" s="295"/>
      <c r="E10" s="295"/>
      <c r="F10" s="295"/>
      <c r="G10" s="296"/>
      <c r="H10" s="297"/>
      <c r="I10" s="293"/>
      <c r="L10" s="298"/>
    </row>
    <row r="11" spans="1:29" ht="17.25" customHeight="1" thickBot="1">
      <c r="A11" s="291"/>
      <c r="B11" s="291"/>
      <c r="C11" s="299" t="s">
        <v>207</v>
      </c>
      <c r="D11" s="299"/>
      <c r="E11" s="299"/>
      <c r="F11" s="299"/>
      <c r="G11" s="300" t="s">
        <v>208</v>
      </c>
      <c r="H11" s="301"/>
      <c r="I11" s="293"/>
      <c r="J11" s="302"/>
      <c r="L11" s="276"/>
    </row>
    <row r="12" spans="1:29" ht="66.75" customHeight="1">
      <c r="A12" s="303"/>
      <c r="B12" s="304" t="s">
        <v>151</v>
      </c>
      <c r="C12" s="305" t="s">
        <v>209</v>
      </c>
      <c r="D12" s="305" t="s">
        <v>210</v>
      </c>
      <c r="E12" s="305" t="s">
        <v>211</v>
      </c>
      <c r="F12" s="305" t="s">
        <v>212</v>
      </c>
      <c r="G12" s="305" t="s">
        <v>213</v>
      </c>
      <c r="H12" s="306" t="s">
        <v>214</v>
      </c>
      <c r="I12" s="307"/>
      <c r="J12" s="20"/>
      <c r="K12" s="308" t="s">
        <v>89</v>
      </c>
      <c r="L12" s="276"/>
    </row>
    <row r="13" spans="1:29" ht="22.5" customHeight="1">
      <c r="A13" s="23"/>
      <c r="B13" s="309"/>
      <c r="C13" s="310" t="s">
        <v>157</v>
      </c>
      <c r="D13" s="310" t="s">
        <v>158</v>
      </c>
      <c r="E13" s="310" t="s">
        <v>159</v>
      </c>
      <c r="F13" s="310" t="s">
        <v>160</v>
      </c>
      <c r="G13" s="310" t="s">
        <v>215</v>
      </c>
      <c r="H13" s="311" t="s">
        <v>162</v>
      </c>
      <c r="I13" s="312"/>
      <c r="L13" s="276"/>
    </row>
    <row r="14" spans="1:29" ht="12.75">
      <c r="A14" s="303"/>
      <c r="B14" s="313" t="str">
        <f>'2. Direct Care Staff'!C24</f>
        <v>Less Than Bachelor's</v>
      </c>
      <c r="C14" s="314">
        <v>40</v>
      </c>
      <c r="D14" s="315" t="s">
        <v>85</v>
      </c>
      <c r="E14" s="316">
        <v>120</v>
      </c>
      <c r="F14" s="315" t="s">
        <v>85</v>
      </c>
      <c r="G14" s="317">
        <v>200</v>
      </c>
      <c r="H14" s="318" t="s">
        <v>85</v>
      </c>
      <c r="I14" s="307"/>
      <c r="L14" s="282" t="str">
        <f>"Hours_"&amp;C14</f>
        <v>Hours_40</v>
      </c>
      <c r="M14" s="282" t="str">
        <f>"Hours_"&amp;E14</f>
        <v>Hours_120</v>
      </c>
      <c r="N14" s="282" t="str">
        <f>"Hours_"&amp;G14</f>
        <v>Hours_200</v>
      </c>
    </row>
    <row r="15" spans="1:29" ht="12.75">
      <c r="A15" s="303"/>
      <c r="B15" s="319" t="str">
        <f>'2. Direct Care Staff'!C25</f>
        <v>Bachelor's Level</v>
      </c>
      <c r="C15" s="320">
        <v>40</v>
      </c>
      <c r="D15" s="315" t="s">
        <v>85</v>
      </c>
      <c r="E15" s="321">
        <v>80</v>
      </c>
      <c r="F15" s="315" t="s">
        <v>85</v>
      </c>
      <c r="G15" s="322">
        <v>280</v>
      </c>
      <c r="H15" s="318" t="s">
        <v>85</v>
      </c>
      <c r="I15" s="307"/>
      <c r="L15" s="282" t="str">
        <f t="shared" ref="L15:L32" si="0">"Hours_"&amp;C15</f>
        <v>Hours_40</v>
      </c>
      <c r="M15" s="282" t="str">
        <f t="shared" ref="M15:M32" si="1">"Hours_"&amp;E15</f>
        <v>Hours_80</v>
      </c>
      <c r="N15" s="282" t="str">
        <f t="shared" ref="N15:N32" si="2">"Hours_"&amp;G15</f>
        <v>Hours_280</v>
      </c>
    </row>
    <row r="16" spans="1:29" ht="12.75">
      <c r="A16" s="303"/>
      <c r="B16" s="313" t="str">
        <f>'2. Direct Care Staff'!C26</f>
        <v>Master's Licensed (LCSW, LMFT, LMHC)</v>
      </c>
      <c r="C16" s="314">
        <v>40</v>
      </c>
      <c r="D16" s="315" t="s">
        <v>85</v>
      </c>
      <c r="E16" s="316">
        <v>40</v>
      </c>
      <c r="F16" s="315" t="s">
        <v>85</v>
      </c>
      <c r="G16" s="317">
        <v>280</v>
      </c>
      <c r="H16" s="318" t="s">
        <v>85</v>
      </c>
      <c r="I16" s="307"/>
      <c r="L16" s="282" t="str">
        <f t="shared" si="0"/>
        <v>Hours_40</v>
      </c>
      <c r="M16" s="282" t="str">
        <f t="shared" si="1"/>
        <v>Hours_40</v>
      </c>
      <c r="N16" s="282" t="str">
        <f t="shared" si="2"/>
        <v>Hours_280</v>
      </c>
    </row>
    <row r="17" spans="1:26" ht="12.75">
      <c r="A17" s="303"/>
      <c r="B17" s="319" t="str">
        <f>'2. Direct Care Staff'!C27</f>
        <v>Other Master's Social Worker</v>
      </c>
      <c r="C17" s="320">
        <v>40</v>
      </c>
      <c r="D17" s="315" t="s">
        <v>85</v>
      </c>
      <c r="E17" s="321">
        <v>40</v>
      </c>
      <c r="F17" s="315" t="s">
        <v>85</v>
      </c>
      <c r="G17" s="322">
        <v>280</v>
      </c>
      <c r="H17" s="318" t="s">
        <v>85</v>
      </c>
      <c r="I17" s="307"/>
      <c r="L17" s="282" t="str">
        <f t="shared" si="0"/>
        <v>Hours_40</v>
      </c>
      <c r="M17" s="282" t="str">
        <f t="shared" si="1"/>
        <v>Hours_40</v>
      </c>
      <c r="N17" s="282" t="str">
        <f t="shared" si="2"/>
        <v>Hours_280</v>
      </c>
    </row>
    <row r="18" spans="1:26" ht="12.75">
      <c r="A18" s="303"/>
      <c r="B18" s="313" t="str">
        <f>'2. Direct Care Staff'!C28</f>
        <v>LCDP</v>
      </c>
      <c r="C18" s="314">
        <v>40</v>
      </c>
      <c r="D18" s="315" t="s">
        <v>85</v>
      </c>
      <c r="E18" s="316">
        <v>40</v>
      </c>
      <c r="F18" s="315" t="s">
        <v>85</v>
      </c>
      <c r="G18" s="317">
        <v>280</v>
      </c>
      <c r="H18" s="318" t="s">
        <v>85</v>
      </c>
      <c r="I18" s="307"/>
      <c r="L18" s="282" t="str">
        <f t="shared" si="0"/>
        <v>Hours_40</v>
      </c>
      <c r="M18" s="282" t="str">
        <f t="shared" si="1"/>
        <v>Hours_40</v>
      </c>
      <c r="N18" s="282" t="str">
        <f t="shared" si="2"/>
        <v>Hours_280</v>
      </c>
    </row>
    <row r="19" spans="1:26" ht="14.25" customHeight="1">
      <c r="A19" s="303"/>
      <c r="B19" s="319" t="str">
        <f>'2. Direct Care Staff'!C29</f>
        <v>Medical Assistant</v>
      </c>
      <c r="C19" s="320">
        <v>40</v>
      </c>
      <c r="D19" s="315" t="s">
        <v>85</v>
      </c>
      <c r="E19" s="321">
        <v>80</v>
      </c>
      <c r="F19" s="315" t="s">
        <v>85</v>
      </c>
      <c r="G19" s="322">
        <v>200</v>
      </c>
      <c r="H19" s="318" t="s">
        <v>85</v>
      </c>
      <c r="I19" s="307"/>
      <c r="L19" s="282" t="str">
        <f t="shared" si="0"/>
        <v>Hours_40</v>
      </c>
      <c r="M19" s="282" t="str">
        <f t="shared" si="1"/>
        <v>Hours_80</v>
      </c>
      <c r="N19" s="282" t="str">
        <f t="shared" si="2"/>
        <v>Hours_200</v>
      </c>
    </row>
    <row r="20" spans="1:26" s="323" customFormat="1" ht="12.75">
      <c r="A20" s="303"/>
      <c r="B20" s="313" t="str">
        <f>'2. Direct Care Staff'!C30</f>
        <v>CNA</v>
      </c>
      <c r="C20" s="314">
        <v>24</v>
      </c>
      <c r="D20" s="315" t="s">
        <v>85</v>
      </c>
      <c r="E20" s="316">
        <v>120</v>
      </c>
      <c r="F20" s="315" t="s">
        <v>85</v>
      </c>
      <c r="G20" s="317">
        <v>120</v>
      </c>
      <c r="H20" s="318" t="s">
        <v>85</v>
      </c>
      <c r="I20" s="307"/>
      <c r="J20" s="282"/>
      <c r="K20" s="282"/>
      <c r="L20" s="282" t="str">
        <f t="shared" si="0"/>
        <v>Hours_24</v>
      </c>
      <c r="M20" s="282" t="str">
        <f t="shared" si="1"/>
        <v>Hours_120</v>
      </c>
      <c r="N20" s="282" t="str">
        <f t="shared" si="2"/>
        <v>Hours_120</v>
      </c>
      <c r="O20" s="282"/>
      <c r="P20" s="282"/>
      <c r="Q20" s="282"/>
      <c r="R20" s="282"/>
      <c r="S20" s="282"/>
      <c r="T20" s="282"/>
      <c r="U20" s="282"/>
      <c r="V20" s="282"/>
      <c r="W20" s="282"/>
      <c r="X20" s="282"/>
      <c r="Y20" s="282"/>
      <c r="Z20" s="282"/>
    </row>
    <row r="21" spans="1:26" ht="12.75">
      <c r="A21" s="303"/>
      <c r="B21" s="319" t="str">
        <f>'2. Direct Care Staff'!C31</f>
        <v>Homemaker</v>
      </c>
      <c r="C21" s="320">
        <v>24</v>
      </c>
      <c r="D21" s="315" t="s">
        <v>85</v>
      </c>
      <c r="E21" s="321">
        <v>120</v>
      </c>
      <c r="F21" s="315" t="s">
        <v>85</v>
      </c>
      <c r="G21" s="322">
        <v>120</v>
      </c>
      <c r="H21" s="318" t="s">
        <v>85</v>
      </c>
      <c r="I21" s="307"/>
      <c r="J21" s="323"/>
      <c r="K21" s="323"/>
      <c r="L21" s="282" t="str">
        <f t="shared" si="0"/>
        <v>Hours_24</v>
      </c>
      <c r="M21" s="282" t="str">
        <f t="shared" si="1"/>
        <v>Hours_120</v>
      </c>
      <c r="N21" s="282" t="str">
        <f t="shared" si="2"/>
        <v>Hours_120</v>
      </c>
      <c r="O21" s="323"/>
      <c r="P21" s="323"/>
      <c r="Q21" s="282" t="s">
        <v>85</v>
      </c>
      <c r="R21" s="282">
        <v>-20</v>
      </c>
      <c r="S21" s="282">
        <v>-20</v>
      </c>
      <c r="T21" s="282">
        <v>-10</v>
      </c>
      <c r="U21" s="282">
        <v>-5</v>
      </c>
      <c r="V21" s="282">
        <v>0</v>
      </c>
      <c r="W21" s="282">
        <v>5</v>
      </c>
      <c r="X21" s="282">
        <v>10</v>
      </c>
      <c r="Y21" s="282">
        <v>20</v>
      </c>
      <c r="Z21" s="282" t="s">
        <v>216</v>
      </c>
    </row>
    <row r="22" spans="1:26" ht="12.75">
      <c r="A22" s="303"/>
      <c r="B22" s="313" t="str">
        <f>'2. Direct Care Staff'!C32</f>
        <v>Licensed Nurse (LPN, LVN)</v>
      </c>
      <c r="C22" s="314">
        <v>40</v>
      </c>
      <c r="D22" s="315" t="s">
        <v>85</v>
      </c>
      <c r="E22" s="316">
        <v>80</v>
      </c>
      <c r="F22" s="315" t="s">
        <v>85</v>
      </c>
      <c r="G22" s="317">
        <v>200</v>
      </c>
      <c r="H22" s="318" t="s">
        <v>85</v>
      </c>
      <c r="I22" s="307"/>
      <c r="L22" s="282" t="str">
        <f t="shared" si="0"/>
        <v>Hours_40</v>
      </c>
      <c r="M22" s="282" t="str">
        <f t="shared" si="1"/>
        <v>Hours_80</v>
      </c>
      <c r="N22" s="282" t="str">
        <f t="shared" si="2"/>
        <v>Hours_200</v>
      </c>
      <c r="S22" s="282">
        <v>-10</v>
      </c>
      <c r="T22" s="282">
        <v>-5</v>
      </c>
      <c r="U22" s="282">
        <v>0</v>
      </c>
      <c r="V22" s="282">
        <v>5</v>
      </c>
      <c r="W22" s="282">
        <v>10</v>
      </c>
      <c r="X22" s="282">
        <v>20</v>
      </c>
    </row>
    <row r="23" spans="1:26" ht="12.75">
      <c r="A23" s="303"/>
      <c r="B23" s="319" t="str">
        <f>'2. Direct Care Staff'!C33</f>
        <v>Registered Nurse</v>
      </c>
      <c r="C23" s="320">
        <v>40</v>
      </c>
      <c r="D23" s="315" t="s">
        <v>85</v>
      </c>
      <c r="E23" s="321">
        <v>40</v>
      </c>
      <c r="F23" s="315" t="s">
        <v>85</v>
      </c>
      <c r="G23" s="322">
        <v>280</v>
      </c>
      <c r="H23" s="318" t="s">
        <v>85</v>
      </c>
      <c r="I23" s="307"/>
      <c r="L23" s="282" t="str">
        <f t="shared" si="0"/>
        <v>Hours_40</v>
      </c>
      <c r="M23" s="282" t="str">
        <f t="shared" si="1"/>
        <v>Hours_40</v>
      </c>
      <c r="N23" s="282" t="str">
        <f t="shared" si="2"/>
        <v>Hours_280</v>
      </c>
      <c r="O23" s="282" t="str">
        <f>"Hours_"&amp;P23</f>
        <v>Hours_40</v>
      </c>
      <c r="P23" s="282">
        <v>40</v>
      </c>
      <c r="Q23" s="282" t="str">
        <f>$Q$21</f>
        <v>&lt;Select&gt;</v>
      </c>
      <c r="R23" s="282" t="str">
        <f>"Less than "&amp;ROUND($P23+R$21,0)&amp;" hours"</f>
        <v>Less than 20 hours</v>
      </c>
      <c r="S23" s="282" t="str">
        <f t="shared" ref="S23:X26" si="3">ROUND($P23+S$21,0)&amp;" to "&amp;ROUND($P23+S$22,0)&amp;" hours"</f>
        <v>20 to 30 hours</v>
      </c>
      <c r="T23" s="282" t="str">
        <f t="shared" si="3"/>
        <v>30 to 35 hours</v>
      </c>
      <c r="U23" s="282" t="str">
        <f t="shared" si="3"/>
        <v>35 to 40 hours</v>
      </c>
      <c r="V23" s="282" t="str">
        <f t="shared" si="3"/>
        <v>40 to 45 hours</v>
      </c>
      <c r="W23" s="282" t="str">
        <f t="shared" si="3"/>
        <v>45 to 50 hours</v>
      </c>
      <c r="X23" s="282" t="str">
        <f t="shared" si="3"/>
        <v>50 to 60 hours</v>
      </c>
      <c r="Y23" s="282" t="str">
        <f>"More than "&amp;ROUND($P23+Y$21,0)&amp;" hours"</f>
        <v>More than 60 hours</v>
      </c>
      <c r="Z23" s="282" t="str">
        <f>$Z$21</f>
        <v>Unknown</v>
      </c>
    </row>
    <row r="24" spans="1:26" ht="12.75">
      <c r="A24" s="303"/>
      <c r="B24" s="313" t="str">
        <f>'2. Direct Care Staff'!C34</f>
        <v>Advanced Practice Professional</v>
      </c>
      <c r="C24" s="314">
        <v>40</v>
      </c>
      <c r="D24" s="315" t="s">
        <v>85</v>
      </c>
      <c r="E24" s="316">
        <v>40</v>
      </c>
      <c r="F24" s="315" t="s">
        <v>85</v>
      </c>
      <c r="G24" s="317">
        <v>280</v>
      </c>
      <c r="H24" s="318" t="s">
        <v>85</v>
      </c>
      <c r="I24" s="307"/>
      <c r="L24" s="282" t="str">
        <f t="shared" si="0"/>
        <v>Hours_40</v>
      </c>
      <c r="M24" s="282" t="str">
        <f t="shared" si="1"/>
        <v>Hours_40</v>
      </c>
      <c r="N24" s="282" t="str">
        <f t="shared" si="2"/>
        <v>Hours_280</v>
      </c>
      <c r="O24" s="282" t="str">
        <f>"Hours_"&amp;P24</f>
        <v>Hours_24</v>
      </c>
      <c r="P24" s="282">
        <v>24</v>
      </c>
      <c r="Q24" s="282" t="str">
        <f>$Q$21</f>
        <v>&lt;Select&gt;</v>
      </c>
      <c r="R24" s="282" t="str">
        <f>"Less than "&amp;ROUND($P24+R$21,0)&amp;" hours"</f>
        <v>Less than 4 hours</v>
      </c>
      <c r="S24" s="282" t="str">
        <f t="shared" si="3"/>
        <v>4 to 14 hours</v>
      </c>
      <c r="T24" s="282" t="str">
        <f t="shared" si="3"/>
        <v>14 to 19 hours</v>
      </c>
      <c r="U24" s="282" t="str">
        <f t="shared" si="3"/>
        <v>19 to 24 hours</v>
      </c>
      <c r="V24" s="282" t="str">
        <f t="shared" si="3"/>
        <v>24 to 29 hours</v>
      </c>
      <c r="W24" s="282" t="str">
        <f t="shared" si="3"/>
        <v>29 to 34 hours</v>
      </c>
      <c r="X24" s="282" t="str">
        <f t="shared" si="3"/>
        <v>34 to 44 hours</v>
      </c>
      <c r="Y24" s="282" t="str">
        <f>"More than "&amp;ROUND($P24+Y$21,0)&amp;" hours"</f>
        <v>More than 44 hours</v>
      </c>
      <c r="Z24" s="282" t="str">
        <f>$Z$21</f>
        <v>Unknown</v>
      </c>
    </row>
    <row r="25" spans="1:26" ht="12.75">
      <c r="A25" s="303"/>
      <c r="B25" s="319" t="str">
        <f>'2. Direct Care Staff'!C35</f>
        <v>Pharmacist</v>
      </c>
      <c r="C25" s="320">
        <v>40</v>
      </c>
      <c r="D25" s="315" t="s">
        <v>85</v>
      </c>
      <c r="E25" s="321">
        <v>40</v>
      </c>
      <c r="F25" s="315" t="s">
        <v>85</v>
      </c>
      <c r="G25" s="322">
        <v>280</v>
      </c>
      <c r="H25" s="318" t="s">
        <v>85</v>
      </c>
      <c r="I25" s="307"/>
      <c r="L25" s="282" t="str">
        <f t="shared" si="0"/>
        <v>Hours_40</v>
      </c>
      <c r="M25" s="282" t="str">
        <f t="shared" si="1"/>
        <v>Hours_40</v>
      </c>
      <c r="N25" s="282" t="str">
        <f t="shared" si="2"/>
        <v>Hours_280</v>
      </c>
      <c r="O25" s="282" t="str">
        <f t="shared" ref="O25:O26" si="4">"Hours_"&amp;P25</f>
        <v>Hours_80</v>
      </c>
      <c r="P25" s="282">
        <v>80</v>
      </c>
      <c r="Q25" s="282" t="str">
        <f>$Q$21</f>
        <v>&lt;Select&gt;</v>
      </c>
      <c r="R25" s="282" t="str">
        <f>"Less than "&amp;ROUND($P25+R$21,0)&amp;" hours"</f>
        <v>Less than 60 hours</v>
      </c>
      <c r="S25" s="282" t="str">
        <f t="shared" si="3"/>
        <v>60 to 70 hours</v>
      </c>
      <c r="T25" s="282" t="str">
        <f t="shared" si="3"/>
        <v>70 to 75 hours</v>
      </c>
      <c r="U25" s="282" t="str">
        <f t="shared" si="3"/>
        <v>75 to 80 hours</v>
      </c>
      <c r="V25" s="282" t="str">
        <f t="shared" si="3"/>
        <v>80 to 85 hours</v>
      </c>
      <c r="W25" s="282" t="str">
        <f t="shared" si="3"/>
        <v>85 to 90 hours</v>
      </c>
      <c r="X25" s="282" t="str">
        <f t="shared" si="3"/>
        <v>90 to 100 hours</v>
      </c>
      <c r="Y25" s="282" t="str">
        <f>"More than "&amp;ROUND($P25+Y$21,0)&amp;" hours"</f>
        <v>More than 100 hours</v>
      </c>
      <c r="Z25" s="282" t="str">
        <f t="shared" ref="Z25:Z26" si="5">$Z$21</f>
        <v>Unknown</v>
      </c>
    </row>
    <row r="26" spans="1:26" ht="12.75">
      <c r="A26" s="303"/>
      <c r="B26" s="313" t="str">
        <f>'2. Direct Care Staff'!C36</f>
        <v>Physician</v>
      </c>
      <c r="C26" s="314">
        <v>40</v>
      </c>
      <c r="D26" s="315" t="s">
        <v>85</v>
      </c>
      <c r="E26" s="316">
        <v>40</v>
      </c>
      <c r="F26" s="315" t="s">
        <v>85</v>
      </c>
      <c r="G26" s="317">
        <v>280</v>
      </c>
      <c r="H26" s="318" t="s">
        <v>85</v>
      </c>
      <c r="I26" s="307"/>
      <c r="L26" s="282" t="str">
        <f t="shared" si="0"/>
        <v>Hours_40</v>
      </c>
      <c r="M26" s="282" t="str">
        <f t="shared" si="1"/>
        <v>Hours_40</v>
      </c>
      <c r="N26" s="282" t="str">
        <f t="shared" si="2"/>
        <v>Hours_280</v>
      </c>
      <c r="O26" s="282" t="str">
        <f t="shared" si="4"/>
        <v>Hours_150</v>
      </c>
      <c r="P26" s="282">
        <v>150</v>
      </c>
      <c r="Q26" s="282" t="str">
        <f>$Q$21</f>
        <v>&lt;Select&gt;</v>
      </c>
      <c r="R26" s="282" t="str">
        <f>"Less than "&amp;ROUND($P26+R$21,0)&amp;" hours"</f>
        <v>Less than 130 hours</v>
      </c>
      <c r="S26" s="282" t="str">
        <f t="shared" si="3"/>
        <v>130 to 140 hours</v>
      </c>
      <c r="T26" s="282" t="str">
        <f t="shared" si="3"/>
        <v>140 to 145 hours</v>
      </c>
      <c r="U26" s="282" t="str">
        <f t="shared" si="3"/>
        <v>145 to 150 hours</v>
      </c>
      <c r="V26" s="282" t="str">
        <f t="shared" si="3"/>
        <v>150 to 155 hours</v>
      </c>
      <c r="W26" s="282" t="str">
        <f t="shared" si="3"/>
        <v>155 to 160 hours</v>
      </c>
      <c r="X26" s="282" t="str">
        <f t="shared" si="3"/>
        <v>160 to 170 hours</v>
      </c>
      <c r="Y26" s="282" t="str">
        <f>"More than "&amp;ROUND($P26+Y$21,0)&amp;" hours"</f>
        <v>More than 170 hours</v>
      </c>
      <c r="Z26" s="282" t="str">
        <f t="shared" si="5"/>
        <v>Unknown</v>
      </c>
    </row>
    <row r="27" spans="1:26" ht="12.75">
      <c r="A27" s="303"/>
      <c r="B27" s="319" t="str">
        <f>'2. Direct Care Staff'!C37</f>
        <v>Psychiatrist</v>
      </c>
      <c r="C27" s="320">
        <v>40</v>
      </c>
      <c r="D27" s="315" t="s">
        <v>85</v>
      </c>
      <c r="E27" s="321">
        <v>40</v>
      </c>
      <c r="F27" s="315" t="s">
        <v>85</v>
      </c>
      <c r="G27" s="322">
        <v>280</v>
      </c>
      <c r="H27" s="318" t="s">
        <v>85</v>
      </c>
      <c r="I27" s="307"/>
      <c r="L27" s="282" t="str">
        <f t="shared" si="0"/>
        <v>Hours_40</v>
      </c>
      <c r="M27" s="282" t="str">
        <f t="shared" si="1"/>
        <v>Hours_40</v>
      </c>
      <c r="N27" s="282" t="str">
        <f t="shared" si="2"/>
        <v>Hours_280</v>
      </c>
    </row>
    <row r="28" spans="1:26" ht="12.75">
      <c r="A28" s="303"/>
      <c r="B28" s="313" t="str">
        <f>'2. Direct Care Staff'!C38</f>
        <v>Registered Dietician</v>
      </c>
      <c r="C28" s="314">
        <v>40</v>
      </c>
      <c r="D28" s="315" t="s">
        <v>85</v>
      </c>
      <c r="E28" s="316">
        <v>80</v>
      </c>
      <c r="F28" s="315" t="s">
        <v>85</v>
      </c>
      <c r="G28" s="317">
        <v>280</v>
      </c>
      <c r="H28" s="324" t="s">
        <v>85</v>
      </c>
      <c r="I28" s="307"/>
      <c r="L28" s="282" t="str">
        <f t="shared" si="0"/>
        <v>Hours_40</v>
      </c>
      <c r="M28" s="282" t="str">
        <f t="shared" si="1"/>
        <v>Hours_80</v>
      </c>
      <c r="N28" s="282" t="str">
        <f t="shared" si="2"/>
        <v>Hours_280</v>
      </c>
      <c r="O28" s="282" t="s">
        <v>217</v>
      </c>
      <c r="P28" s="282">
        <v>280</v>
      </c>
      <c r="Q28" s="282" t="str">
        <f>$Q$21</f>
        <v>&lt;Select&gt;</v>
      </c>
      <c r="R28" s="282" t="s">
        <v>218</v>
      </c>
      <c r="S28" s="282" t="s">
        <v>219</v>
      </c>
      <c r="T28" s="282" t="s">
        <v>220</v>
      </c>
      <c r="U28" s="282" t="s">
        <v>221</v>
      </c>
      <c r="V28" s="282" t="s">
        <v>222</v>
      </c>
      <c r="W28" s="282" t="s">
        <v>223</v>
      </c>
      <c r="X28" s="282" t="s">
        <v>224</v>
      </c>
      <c r="Y28" s="282" t="s">
        <v>225</v>
      </c>
      <c r="Z28" s="282" t="s">
        <v>216</v>
      </c>
    </row>
    <row r="29" spans="1:26" ht="12.75">
      <c r="A29" s="303"/>
      <c r="B29" s="319" t="str">
        <f>'2. Direct Care Staff'!C39</f>
        <v>Speech Pathologist</v>
      </c>
      <c r="C29" s="320">
        <v>40</v>
      </c>
      <c r="D29" s="315" t="s">
        <v>85</v>
      </c>
      <c r="E29" s="321">
        <v>40</v>
      </c>
      <c r="F29" s="315" t="s">
        <v>85</v>
      </c>
      <c r="G29" s="322">
        <v>280</v>
      </c>
      <c r="H29" s="324" t="s">
        <v>85</v>
      </c>
      <c r="I29" s="307"/>
      <c r="L29" s="282" t="str">
        <f t="shared" si="0"/>
        <v>Hours_40</v>
      </c>
      <c r="M29" s="282" t="str">
        <f t="shared" si="1"/>
        <v>Hours_40</v>
      </c>
      <c r="N29" s="282" t="str">
        <f t="shared" si="2"/>
        <v>Hours_280</v>
      </c>
      <c r="O29" s="282" t="s">
        <v>226</v>
      </c>
      <c r="P29" s="282">
        <v>200</v>
      </c>
      <c r="Q29" s="282" t="str">
        <f>$Q$21</f>
        <v>&lt;Select&gt;</v>
      </c>
      <c r="R29" s="282" t="s">
        <v>227</v>
      </c>
      <c r="S29" s="282" t="s">
        <v>228</v>
      </c>
      <c r="T29" s="282" t="s">
        <v>229</v>
      </c>
      <c r="U29" s="282" t="s">
        <v>230</v>
      </c>
      <c r="V29" s="282" t="s">
        <v>231</v>
      </c>
      <c r="W29" s="282" t="s">
        <v>219</v>
      </c>
      <c r="X29" s="282" t="s">
        <v>220</v>
      </c>
      <c r="Y29" s="282" t="s">
        <v>232</v>
      </c>
      <c r="Z29" s="282" t="s">
        <v>216</v>
      </c>
    </row>
    <row r="30" spans="1:26" ht="12.75">
      <c r="A30" s="303"/>
      <c r="B30" s="313" t="str">
        <f>'2. Direct Care Staff'!C40</f>
        <v>Occupational Therapist</v>
      </c>
      <c r="C30" s="314">
        <v>40</v>
      </c>
      <c r="D30" s="315" t="s">
        <v>85</v>
      </c>
      <c r="E30" s="316">
        <v>40</v>
      </c>
      <c r="F30" s="315" t="s">
        <v>85</v>
      </c>
      <c r="G30" s="317">
        <v>280</v>
      </c>
      <c r="H30" s="324" t="s">
        <v>85</v>
      </c>
      <c r="I30" s="307"/>
      <c r="L30" s="282" t="str">
        <f t="shared" si="0"/>
        <v>Hours_40</v>
      </c>
      <c r="M30" s="282" t="str">
        <f t="shared" si="1"/>
        <v>Hours_40</v>
      </c>
      <c r="N30" s="282" t="str">
        <f t="shared" si="2"/>
        <v>Hours_280</v>
      </c>
      <c r="O30" s="282" t="s">
        <v>233</v>
      </c>
      <c r="P30" s="282">
        <v>120</v>
      </c>
      <c r="Q30" s="282" t="str">
        <f>$Q$21</f>
        <v>&lt;Select&gt;</v>
      </c>
      <c r="R30" s="282" t="s">
        <v>234</v>
      </c>
      <c r="S30" s="282" t="s">
        <v>235</v>
      </c>
      <c r="T30" s="282" t="s">
        <v>236</v>
      </c>
      <c r="U30" s="282" t="s">
        <v>237</v>
      </c>
      <c r="V30" s="282" t="s">
        <v>238</v>
      </c>
      <c r="W30" s="282" t="s">
        <v>228</v>
      </c>
      <c r="X30" s="282" t="s">
        <v>229</v>
      </c>
      <c r="Y30" s="282" t="s">
        <v>239</v>
      </c>
      <c r="Z30" s="282" t="s">
        <v>216</v>
      </c>
    </row>
    <row r="31" spans="1:26" ht="12.75">
      <c r="A31" s="303"/>
      <c r="B31" s="319" t="str">
        <f>'2. Direct Care Staff'!C41</f>
        <v>Physical Therapist</v>
      </c>
      <c r="C31" s="320">
        <v>40</v>
      </c>
      <c r="D31" s="315" t="s">
        <v>85</v>
      </c>
      <c r="E31" s="321">
        <v>40</v>
      </c>
      <c r="F31" s="315" t="s">
        <v>85</v>
      </c>
      <c r="G31" s="322">
        <v>280</v>
      </c>
      <c r="H31" s="324" t="s">
        <v>85</v>
      </c>
      <c r="I31" s="307"/>
      <c r="L31" s="282" t="str">
        <f t="shared" si="0"/>
        <v>Hours_40</v>
      </c>
      <c r="M31" s="282" t="str">
        <f t="shared" si="1"/>
        <v>Hours_40</v>
      </c>
      <c r="N31" s="282" t="str">
        <f t="shared" si="2"/>
        <v>Hours_280</v>
      </c>
    </row>
    <row r="32" spans="1:26" ht="12.75">
      <c r="A32" s="303"/>
      <c r="B32" s="313" t="str">
        <f>'2. Direct Care Staff'!C42</f>
        <v>Psychologist</v>
      </c>
      <c r="C32" s="314">
        <v>40</v>
      </c>
      <c r="D32" s="315" t="s">
        <v>85</v>
      </c>
      <c r="E32" s="316">
        <v>40</v>
      </c>
      <c r="F32" s="315" t="s">
        <v>85</v>
      </c>
      <c r="G32" s="317">
        <v>280</v>
      </c>
      <c r="H32" s="324" t="s">
        <v>85</v>
      </c>
      <c r="I32" s="307"/>
      <c r="L32" s="282" t="str">
        <f t="shared" si="0"/>
        <v>Hours_40</v>
      </c>
      <c r="M32" s="282" t="str">
        <f t="shared" si="1"/>
        <v>Hours_40</v>
      </c>
      <c r="N32" s="282" t="str">
        <f t="shared" si="2"/>
        <v>Hours_280</v>
      </c>
    </row>
    <row r="33" spans="1:14" ht="12.75">
      <c r="A33" s="303"/>
      <c r="B33" s="319" t="str">
        <f>'2. Direct Care Staff'!C43</f>
        <v>Other (please describe)</v>
      </c>
      <c r="C33" s="325"/>
      <c r="D33" s="315" t="s">
        <v>85</v>
      </c>
      <c r="E33" s="325"/>
      <c r="F33" s="315" t="s">
        <v>85</v>
      </c>
      <c r="G33" s="325"/>
      <c r="H33" s="326" t="s">
        <v>85</v>
      </c>
      <c r="I33" s="307"/>
      <c r="L33" s="327" t="s">
        <v>240</v>
      </c>
      <c r="M33" s="327" t="s">
        <v>240</v>
      </c>
      <c r="N33" s="327" t="s">
        <v>226</v>
      </c>
    </row>
    <row r="34" spans="1:14" ht="12.75">
      <c r="A34" s="303"/>
      <c r="B34" s="313" t="str">
        <f>'2. Direct Care Staff'!C44</f>
        <v>Other (please describe)</v>
      </c>
      <c r="C34" s="325"/>
      <c r="D34" s="315" t="s">
        <v>85</v>
      </c>
      <c r="E34" s="325"/>
      <c r="F34" s="315" t="s">
        <v>85</v>
      </c>
      <c r="G34" s="325"/>
      <c r="H34" s="328" t="s">
        <v>85</v>
      </c>
      <c r="I34" s="307"/>
      <c r="L34" s="327" t="s">
        <v>240</v>
      </c>
      <c r="M34" s="327" t="s">
        <v>240</v>
      </c>
      <c r="N34" s="327" t="s">
        <v>226</v>
      </c>
    </row>
    <row r="35" spans="1:14" ht="12.75">
      <c r="A35" s="303"/>
      <c r="B35" s="319" t="str">
        <f>'2. Direct Care Staff'!C45</f>
        <v>Other (please describe)</v>
      </c>
      <c r="C35" s="325"/>
      <c r="D35" s="315" t="s">
        <v>85</v>
      </c>
      <c r="E35" s="325"/>
      <c r="F35" s="315" t="s">
        <v>85</v>
      </c>
      <c r="G35" s="325"/>
      <c r="H35" s="329" t="s">
        <v>85</v>
      </c>
      <c r="I35" s="307"/>
      <c r="L35" s="327" t="s">
        <v>240</v>
      </c>
      <c r="M35" s="327" t="s">
        <v>240</v>
      </c>
      <c r="N35" s="327" t="s">
        <v>226</v>
      </c>
    </row>
    <row r="36" spans="1:14" ht="12.75">
      <c r="A36" s="303"/>
      <c r="B36" s="313" t="str">
        <f>'2. Direct Care Staff'!C46</f>
        <v>Other (please describe)</v>
      </c>
      <c r="C36" s="325"/>
      <c r="D36" s="315" t="s">
        <v>85</v>
      </c>
      <c r="E36" s="325"/>
      <c r="F36" s="315" t="s">
        <v>85</v>
      </c>
      <c r="G36" s="325"/>
      <c r="H36" s="329" t="s">
        <v>85</v>
      </c>
      <c r="I36" s="307"/>
      <c r="L36" s="327" t="s">
        <v>240</v>
      </c>
      <c r="M36" s="327" t="s">
        <v>240</v>
      </c>
      <c r="N36" s="327" t="s">
        <v>226</v>
      </c>
    </row>
    <row r="37" spans="1:14" ht="12.75">
      <c r="A37" s="303"/>
      <c r="B37" s="330" t="str">
        <f>'2. Direct Care Staff'!C47</f>
        <v>Other (please describe)</v>
      </c>
      <c r="C37" s="325"/>
      <c r="D37" s="315" t="s">
        <v>85</v>
      </c>
      <c r="E37" s="325"/>
      <c r="F37" s="315" t="s">
        <v>85</v>
      </c>
      <c r="G37" s="325"/>
      <c r="H37" s="329" t="s">
        <v>85</v>
      </c>
      <c r="I37" s="307"/>
      <c r="L37" s="327" t="s">
        <v>240</v>
      </c>
      <c r="M37" s="327" t="s">
        <v>240</v>
      </c>
      <c r="N37" s="327" t="s">
        <v>226</v>
      </c>
    </row>
    <row r="38" spans="1:14" ht="13.5" thickBot="1">
      <c r="A38" s="303"/>
      <c r="B38" s="331" t="str">
        <f>'2. Direct Care Staff'!C48</f>
        <v>Other (please describe)</v>
      </c>
      <c r="C38" s="332"/>
      <c r="D38" s="333" t="s">
        <v>85</v>
      </c>
      <c r="E38" s="332"/>
      <c r="F38" s="333" t="s">
        <v>85</v>
      </c>
      <c r="G38" s="332"/>
      <c r="H38" s="334" t="s">
        <v>85</v>
      </c>
      <c r="I38" s="307"/>
      <c r="L38" s="327" t="s">
        <v>240</v>
      </c>
      <c r="M38" s="327" t="s">
        <v>240</v>
      </c>
      <c r="N38" s="327" t="s">
        <v>226</v>
      </c>
    </row>
    <row r="39" spans="1:14" ht="12.95" customHeight="1">
      <c r="A39" s="303"/>
      <c r="B39" s="282"/>
      <c r="C39" s="282"/>
      <c r="D39" s="282"/>
      <c r="E39" s="282"/>
      <c r="F39" s="282"/>
      <c r="G39" s="282"/>
      <c r="H39" s="282"/>
      <c r="I39" s="307"/>
    </row>
    <row r="40" spans="1:14" ht="12.95" customHeight="1">
      <c r="A40" s="335" t="s">
        <v>241</v>
      </c>
      <c r="B40" s="336"/>
      <c r="C40" s="337"/>
      <c r="D40" s="337"/>
      <c r="E40" s="337"/>
      <c r="F40" s="35"/>
      <c r="G40" s="35"/>
      <c r="H40" s="35"/>
      <c r="I40" s="338"/>
    </row>
    <row r="41" spans="1:14" ht="12.95" customHeight="1" thickBot="1">
      <c r="A41" s="339" t="s">
        <v>242</v>
      </c>
      <c r="B41" s="340"/>
      <c r="C41" s="340"/>
      <c r="D41" s="340"/>
      <c r="E41" s="340"/>
      <c r="F41" s="340"/>
      <c r="G41" s="340"/>
      <c r="H41" s="340"/>
      <c r="I41" s="341"/>
    </row>
    <row r="42" spans="1:14" ht="31.5" customHeight="1">
      <c r="A42" s="342"/>
      <c r="B42" s="343"/>
      <c r="C42" s="343"/>
      <c r="D42" s="343"/>
      <c r="E42" s="343"/>
      <c r="F42" s="343"/>
      <c r="G42" s="343"/>
      <c r="I42" s="38" t="str">
        <f>TEXT('User Select'!B40,"mmmm d, yyyy")</f>
        <v>January 15, 2025</v>
      </c>
    </row>
    <row r="43" spans="1:14" ht="12.95" customHeight="1"/>
    <row r="44" spans="1:14" ht="12.95" customHeight="1"/>
    <row r="45" spans="1:14" ht="12.95" customHeight="1"/>
    <row r="46" spans="1:14" ht="12.95" hidden="1" customHeight="1">
      <c r="A46" s="271" t="s">
        <v>33</v>
      </c>
    </row>
    <row r="47" spans="1:14" ht="12.75" hidden="1"/>
    <row r="48" spans="1:14" ht="23.1" hidden="1" customHeight="1">
      <c r="A48" s="345"/>
    </row>
    <row r="49" spans="4:4" ht="24.6" hidden="1" customHeight="1"/>
    <row r="50" spans="4:4" ht="0" hidden="1" customHeight="1">
      <c r="D50" s="346"/>
    </row>
    <row r="52" spans="4:4" ht="12.75" hidden="1" customHeight="1"/>
    <row r="53" spans="4:4" ht="12.75" hidden="1" customHeight="1"/>
    <row r="54" spans="4:4" ht="12.75" hidden="1" customHeight="1"/>
    <row r="55" spans="4:4" ht="12.75" hidden="1" customHeight="1"/>
    <row r="56" spans="4:4" ht="12.75" hidden="1" customHeight="1"/>
    <row r="57" spans="4:4" ht="12.75" hidden="1" customHeight="1"/>
    <row r="58" spans="4:4" ht="12.75" hidden="1" customHeight="1"/>
    <row r="59" spans="4:4" ht="12.75" hidden="1" customHeight="1"/>
    <row r="60" spans="4:4" ht="12.75" hidden="1" customHeight="1"/>
    <row r="61" spans="4:4" ht="12.75" hidden="1" customHeight="1"/>
    <row r="62" spans="4:4" ht="12.75" hidden="1" customHeight="1"/>
    <row r="63" spans="4:4" ht="12.75" hidden="1" customHeight="1"/>
    <row r="64" spans="4:4" ht="12.75" hidden="1" customHeight="1"/>
    <row r="65" ht="12.75" hidden="1" customHeight="1"/>
    <row r="66" ht="12.75" hidden="1" customHeight="1"/>
    <row r="67" ht="12.75" hidden="1" customHeight="1"/>
    <row r="68" ht="12.75" hidden="1" customHeight="1"/>
    <row r="69" ht="12.75" hidden="1" customHeight="1"/>
    <row r="70" ht="12.75" hidden="1" customHeight="1"/>
    <row r="71" ht="12.75" hidden="1" customHeight="1"/>
    <row r="72" ht="12.75" hidden="1" customHeight="1"/>
    <row r="73" ht="12.75" hidden="1" customHeight="1"/>
    <row r="74" ht="12.75" hidden="1" customHeight="1"/>
    <row r="75" ht="12.75" hidden="1" customHeight="1"/>
    <row r="76" ht="12.75" hidden="1" customHeight="1"/>
    <row r="77" ht="12.75" hidden="1" customHeight="1"/>
    <row r="78" ht="12.75" hidden="1" customHeight="1"/>
    <row r="79" ht="12.75" hidden="1" customHeight="1"/>
    <row r="80" ht="12.75" hidden="1" customHeight="1"/>
  </sheetData>
  <sheetProtection algorithmName="SHA-512" hashValue="qIwBsjKY6tHiac7woc1Slosnm9IyldfY6fnr2JyGFIhdp0t1ucoiLnth1jh5/E/AMFEgggXZMIIhOq36QZyrkQ==" saltValue="LwtQNvzUs4fEOpoVtNoPXg==" spinCount="100000" sheet="1" objects="1" scenarios="1" formatRows="0"/>
  <mergeCells count="2">
    <mergeCell ref="A6:H6"/>
    <mergeCell ref="A7:H7"/>
  </mergeCells>
  <dataValidations count="8">
    <dataValidation type="list" allowBlank="1" showInputMessage="1" showErrorMessage="1" prompt="Select the estimated average number of combined holiday and PTO hours per full-time employee._x000a_" sqref="H34:H38" xr:uid="{6BDCD7B1-B23A-4D93-81B6-B185828613E3}">
      <formula1>INDIRECT(N34)</formula1>
    </dataValidation>
    <dataValidation type="list" allowBlank="1" showInputMessage="1" showErrorMessage="1" prompt="Select the estimated average number of onboarding/training hours per full-time employee._x000a_" sqref="F34:F38" xr:uid="{85411F28-A4CC-487D-9EC0-4D6DCC17893A}">
      <formula1>INDIRECT(M34)</formula1>
    </dataValidation>
    <dataValidation type="list" allowBlank="1" showInputMessage="1" showErrorMessage="1" prompt="Select the estimated average number of onboarding/training hours per full-time employee. Leave the entry blank if the assumption matches your experience._x000a_" sqref="F14:F33" xr:uid="{412B2A89-87C3-4CD5-B7FC-E74DC445DC62}">
      <formula1>INDIRECT(M14)</formula1>
    </dataValidation>
    <dataValidation type="list" allowBlank="1" showInputMessage="1" showErrorMessage="1" prompt="Select the estimated average number of combined holiday and PTO hours per full-time employee. Leave the entry blank if the assumption matches your experience._x000a_" sqref="H14:H33" xr:uid="{0E61FC3D-299D-47AF-ADB4-D0E85586E58A}">
      <formula1>INDIRECT(N14)</formula1>
    </dataValidation>
    <dataValidation type="list" allowBlank="1" showInputMessage="1" showErrorMessage="1" prompt="Select the estimated average number of training hours per full-time employee. Leave the entry blank if the assumption matches your experience. Note: include continuing education time here." sqref="D14:D33" xr:uid="{F4E54B4E-6603-4890-B57B-7C940843327C}">
      <formula1>INDIRECT(L14)</formula1>
    </dataValidation>
    <dataValidation type="list" allowBlank="1" showInputMessage="1" showErrorMessage="1" prompt="Select the estimated average number of training hours per full-time employee. Note: include continuing education time here." sqref="D34:D38" xr:uid="{B970AD40-FDC1-421E-99EA-B54FB4140A10}">
      <formula1>INDIRECT(L34)</formula1>
    </dataValidation>
    <dataValidation allowBlank="1" showInputMessage="1" showErrorMessage="1" prompt="The pre-populated values reflect initial assumptions that could be used in the Social and Human Services Comparison Rate Development report." sqref="E14:E32 C14:C32 G14:G32" xr:uid="{635FE3DB-9B81-41C0-B118-FCA2F69F0D47}"/>
    <dataValidation type="decimal" operator="greaterThan" allowBlank="1" showInputMessage="1" showErrorMessage="1" sqref="C33:C38 G33:G38 E33:E38" xr:uid="{05E6AF4A-BC3C-4E4A-99C8-A9C82407FF40}">
      <formula1>-1</formula1>
    </dataValidation>
  </dataValidations>
  <printOptions horizontalCentered="1"/>
  <pageMargins left="0.25" right="0.25" top="0.6" bottom="0.6" header="0.25" footer="0.25"/>
  <pageSetup scale="72" orientation="landscape" r:id="rId1"/>
  <headerFooter>
    <oddFooter>&amp;L&amp;"Arial,Regular"&amp;10&amp;A&amp;C&amp;"Arial,Bold"&amp;10Milliman&amp;R&amp;"Arial,Regular"&amp;10Page &amp;P</oddFooter>
  </headerFooter>
  <drawing r:id="rId2"/>
  <extLst>
    <ext xmlns:x14="http://schemas.microsoft.com/office/spreadsheetml/2009/9/main" uri="{78C0D931-6437-407d-A8EE-F0AAD7539E65}">
      <x14:conditionalFormattings>
        <x14:conditionalFormatting xmlns:xm="http://schemas.microsoft.com/office/excel/2006/main">
          <x14:cfRule type="expression" priority="1" id="{C85427D4-8018-4D3C-A8F7-DEF1FD9C0C8A}">
            <xm:f>SUM('2. Direct Care Staff'!D24,'3. Supervisors'!D12)&gt;0</xm:f>
            <x14:dxf>
              <font>
                <strike val="0"/>
              </font>
              <fill>
                <patternFill>
                  <bgColor rgb="FFFFC387"/>
                </patternFill>
              </fill>
            </x14:dxf>
          </x14:cfRule>
          <xm:sqref>B14:B38</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58DD4-20A2-40BB-9AE7-D8BAAF0FDEBF}">
  <sheetPr codeName="Sheet11">
    <pageSetUpPr fitToPage="1"/>
  </sheetPr>
  <dimension ref="A1:AP89"/>
  <sheetViews>
    <sheetView showGridLines="0" zoomScale="85" zoomScaleNormal="85" zoomScalePageLayoutView="85" workbookViewId="0"/>
  </sheetViews>
  <sheetFormatPr defaultColWidth="0" defaultRowHeight="12.75" zeroHeight="1"/>
  <cols>
    <col min="1" max="1" width="7.42578125" style="353" customWidth="1"/>
    <col min="2" max="2" width="12.140625" style="353" customWidth="1"/>
    <col min="3" max="3" width="33.5703125" style="353" bestFit="1" customWidth="1"/>
    <col min="4" max="4" width="54.140625" style="353" customWidth="1"/>
    <col min="5" max="5" width="16.5703125" style="353" customWidth="1"/>
    <col min="6" max="8" width="17.140625" style="353" customWidth="1"/>
    <col min="9" max="9" width="18.140625" style="20" customWidth="1"/>
    <col min="10" max="10" width="17.140625" style="20" customWidth="1"/>
    <col min="11" max="11" width="2.5703125" style="20" customWidth="1"/>
    <col min="12" max="12" width="36.5703125" style="20" customWidth="1"/>
    <col min="13" max="13" width="1.7109375" style="353" customWidth="1"/>
    <col min="14" max="14" width="9.140625" style="15" hidden="1" customWidth="1"/>
    <col min="15" max="15" width="11.42578125" style="15" hidden="1" customWidth="1"/>
    <col min="16" max="16" width="16" style="15" hidden="1" customWidth="1"/>
    <col min="17" max="17" width="11.42578125" style="15" hidden="1" customWidth="1"/>
    <col min="18" max="18" width="22.140625" style="15" hidden="1" customWidth="1"/>
    <col min="19" max="21" width="11.42578125" style="15" hidden="1" customWidth="1"/>
    <col min="22" max="22" width="21.140625" style="15" hidden="1" customWidth="1"/>
    <col min="23" max="23" width="11.42578125" style="15" hidden="1" customWidth="1"/>
    <col min="24" max="30" width="10.85546875" style="15" hidden="1" customWidth="1"/>
    <col min="31" max="37" width="9.140625" style="15" hidden="1" customWidth="1"/>
    <col min="38" max="38" width="10.5703125" style="15" hidden="1" customWidth="1"/>
    <col min="39" max="42" width="0" style="15" hidden="1" customWidth="1"/>
    <col min="43" max="16384" width="9.140625" style="15" hidden="1"/>
  </cols>
  <sheetData>
    <row r="1" spans="1:42" ht="15" customHeight="1">
      <c r="A1" s="268" t="str">
        <f>'User Select'!A1</f>
        <v>Rhode Island Office of the Health Insurance Commissioner</v>
      </c>
      <c r="B1" s="347"/>
      <c r="C1" s="347"/>
      <c r="D1" s="347"/>
      <c r="E1" s="347"/>
      <c r="F1" s="347"/>
      <c r="G1" s="347"/>
      <c r="H1" s="347"/>
      <c r="I1" s="347"/>
      <c r="J1" s="347"/>
      <c r="K1" s="347"/>
      <c r="L1" s="348"/>
      <c r="M1" s="348"/>
      <c r="N1" s="39" t="s">
        <v>33</v>
      </c>
      <c r="P1" s="122"/>
      <c r="Q1" s="272"/>
    </row>
    <row r="2" spans="1:42" ht="15" customHeight="1">
      <c r="A2" s="273" t="str">
        <f>'User Select'!A2</f>
        <v>Social and Human Services Staffing and Expense Survey - 2025 Data Collection Tool</v>
      </c>
      <c r="B2" s="349"/>
      <c r="C2" s="349"/>
      <c r="D2" s="349"/>
      <c r="E2" s="349"/>
      <c r="F2" s="349"/>
      <c r="G2" s="349"/>
      <c r="H2" s="349"/>
      <c r="I2" s="349"/>
      <c r="J2" s="349"/>
      <c r="K2" s="349"/>
      <c r="L2" s="350"/>
      <c r="M2" s="350"/>
      <c r="N2" s="39"/>
      <c r="P2" s="276"/>
      <c r="Q2" s="272"/>
    </row>
    <row r="3" spans="1:42" ht="15" customHeight="1">
      <c r="A3" s="277" t="s">
        <v>243</v>
      </c>
      <c r="B3" s="349"/>
      <c r="C3" s="349"/>
      <c r="D3" s="349"/>
      <c r="E3" s="349"/>
      <c r="F3" s="349"/>
      <c r="G3" s="349"/>
      <c r="H3" s="349"/>
      <c r="I3" s="349"/>
      <c r="J3" s="349"/>
      <c r="K3" s="349"/>
      <c r="L3" s="350"/>
      <c r="M3" s="350"/>
      <c r="P3" s="276" t="s">
        <v>244</v>
      </c>
    </row>
    <row r="4" spans="1:42" ht="12.95" customHeight="1">
      <c r="A4" s="351"/>
      <c r="B4" s="352"/>
      <c r="M4" s="354"/>
      <c r="P4" s="355" t="s">
        <v>245</v>
      </c>
    </row>
    <row r="5" spans="1:42" ht="15.95" customHeight="1">
      <c r="A5" s="356" t="s">
        <v>88</v>
      </c>
      <c r="B5" s="357"/>
      <c r="C5" s="357"/>
      <c r="D5" s="357"/>
      <c r="E5" s="357"/>
      <c r="F5" s="357"/>
      <c r="G5" s="357"/>
      <c r="H5" s="357"/>
      <c r="I5" s="358"/>
      <c r="J5" s="358"/>
      <c r="K5" s="358"/>
      <c r="L5" s="358"/>
      <c r="M5" s="359"/>
      <c r="P5" s="276" t="str">
        <f>"Reporting period for this section: "&amp;'User Select'!B35&amp;"."</f>
        <v>Reporting period for this section: 7/1/2023 - 6/30/2024.</v>
      </c>
    </row>
    <row r="6" spans="1:42" s="360" customFormat="1" ht="35.450000000000003" customHeight="1">
      <c r="A6" s="625" t="str">
        <f>P3</f>
        <v>Each applicable field contains instructions to assist the agency in completing this section. Please read each field carefully and refer to the Instructions tab for additional guidance. Please note that team-based services are excluded from this data collection as they are provided by more than one person. Only provide information for services your agency provides. If a service is listed and your agency does not provide that service, please disregard that line item and leave entries at the default selection.</v>
      </c>
      <c r="B6" s="626"/>
      <c r="C6" s="626"/>
      <c r="D6" s="626"/>
      <c r="E6" s="626"/>
      <c r="F6" s="626"/>
      <c r="G6" s="626"/>
      <c r="H6" s="626"/>
      <c r="I6" s="626"/>
      <c r="J6" s="626"/>
      <c r="K6" s="626"/>
      <c r="L6" s="626"/>
      <c r="M6" s="59"/>
      <c r="P6" s="361" t="s">
        <v>246</v>
      </c>
    </row>
    <row r="7" spans="1:42" ht="105.75" customHeight="1">
      <c r="A7" s="625" t="s">
        <v>247</v>
      </c>
      <c r="B7" s="626"/>
      <c r="C7" s="626"/>
      <c r="D7" s="626"/>
      <c r="E7" s="626"/>
      <c r="F7" s="626"/>
      <c r="G7" s="626"/>
      <c r="H7" s="626"/>
      <c r="I7" s="626"/>
      <c r="J7" s="626"/>
      <c r="K7" s="626"/>
      <c r="L7" s="626"/>
      <c r="M7" s="362"/>
      <c r="P7" s="363" t="s">
        <v>248</v>
      </c>
    </row>
    <row r="8" spans="1:42" ht="18.600000000000001" customHeight="1">
      <c r="A8" s="288" t="str">
        <f>P5</f>
        <v>Reporting period for this section: 7/1/2023 - 6/30/2024.</v>
      </c>
      <c r="B8" s="289"/>
      <c r="C8" s="289"/>
      <c r="D8" s="289"/>
      <c r="E8" s="289"/>
      <c r="F8" s="364"/>
      <c r="G8" s="364"/>
      <c r="H8" s="364"/>
      <c r="I8" s="364"/>
      <c r="J8" s="364"/>
      <c r="K8" s="364"/>
      <c r="L8" s="364"/>
      <c r="M8" s="59"/>
      <c r="P8" s="365" t="s">
        <v>79</v>
      </c>
    </row>
    <row r="9" spans="1:42" ht="14.45" customHeight="1" thickBot="1">
      <c r="A9" s="366"/>
      <c r="B9" s="367"/>
      <c r="M9" s="368"/>
      <c r="P9" s="363"/>
    </row>
    <row r="10" spans="1:42" ht="25.5">
      <c r="A10" s="369" t="s">
        <v>249</v>
      </c>
      <c r="B10" s="370" t="s">
        <v>250</v>
      </c>
      <c r="C10" s="370" t="s">
        <v>251</v>
      </c>
      <c r="D10" s="370" t="s">
        <v>252</v>
      </c>
      <c r="E10" s="370" t="s">
        <v>253</v>
      </c>
      <c r="F10" s="370" t="s">
        <v>254</v>
      </c>
      <c r="G10" s="370" t="s">
        <v>255</v>
      </c>
      <c r="H10" s="370" t="s">
        <v>256</v>
      </c>
      <c r="I10" s="370" t="s">
        <v>257</v>
      </c>
      <c r="J10" s="370" t="s">
        <v>258</v>
      </c>
      <c r="K10" s="370"/>
      <c r="L10" s="371" t="s">
        <v>259</v>
      </c>
      <c r="M10" s="372"/>
      <c r="P10" s="363" t="s">
        <v>260</v>
      </c>
    </row>
    <row r="11" spans="1:42">
      <c r="A11" s="373" t="s">
        <v>157</v>
      </c>
      <c r="B11" s="310" t="s">
        <v>158</v>
      </c>
      <c r="C11" s="310" t="s">
        <v>159</v>
      </c>
      <c r="D11" s="310" t="s">
        <v>160</v>
      </c>
      <c r="E11" s="374" t="s">
        <v>215</v>
      </c>
      <c r="F11" s="374" t="s">
        <v>162</v>
      </c>
      <c r="G11" s="374" t="s">
        <v>261</v>
      </c>
      <c r="H11" s="374" t="s">
        <v>262</v>
      </c>
      <c r="I11" s="374" t="s">
        <v>263</v>
      </c>
      <c r="J11" s="374" t="s">
        <v>264</v>
      </c>
      <c r="K11" s="374"/>
      <c r="L11" s="375" t="s">
        <v>265</v>
      </c>
      <c r="M11" s="372"/>
      <c r="S11" s="355"/>
    </row>
    <row r="12" spans="1:42">
      <c r="A12" s="376"/>
      <c r="B12" s="377"/>
      <c r="C12" s="377"/>
      <c r="D12" s="377"/>
      <c r="E12" s="378"/>
      <c r="F12" s="378"/>
      <c r="G12" s="378"/>
      <c r="H12" s="378"/>
      <c r="I12" s="378"/>
      <c r="J12" s="378"/>
      <c r="K12" s="378"/>
      <c r="L12" s="379"/>
      <c r="M12" s="372"/>
      <c r="S12" s="355"/>
    </row>
    <row r="13" spans="1:42" s="360" customFormat="1" ht="17.45" customHeight="1">
      <c r="A13" s="380" t="s">
        <v>266</v>
      </c>
      <c r="B13" s="381"/>
      <c r="C13" s="381"/>
      <c r="D13" s="381"/>
      <c r="E13" s="381"/>
      <c r="F13" s="381"/>
      <c r="G13" s="381"/>
      <c r="H13" s="381"/>
      <c r="I13" s="381"/>
      <c r="J13" s="381"/>
      <c r="K13" s="381"/>
      <c r="L13" s="382"/>
      <c r="M13" s="383"/>
      <c r="S13" s="384"/>
    </row>
    <row r="14" spans="1:42">
      <c r="A14" s="385">
        <v>1</v>
      </c>
      <c r="B14" s="386" t="s">
        <v>267</v>
      </c>
      <c r="C14" s="387" t="s">
        <v>268</v>
      </c>
      <c r="D14" s="388" t="s">
        <v>269</v>
      </c>
      <c r="E14" s="387" t="s">
        <v>270</v>
      </c>
      <c r="F14" s="389">
        <v>30</v>
      </c>
      <c r="G14" s="390" t="s">
        <v>85</v>
      </c>
      <c r="H14" s="389">
        <v>8</v>
      </c>
      <c r="I14" s="390" t="s">
        <v>85</v>
      </c>
      <c r="J14" s="390" t="s">
        <v>85</v>
      </c>
      <c r="K14" s="391"/>
      <c r="L14" s="392" t="s">
        <v>85</v>
      </c>
      <c r="M14" s="393"/>
      <c r="S14" s="355"/>
    </row>
    <row r="15" spans="1:42">
      <c r="A15" s="394">
        <v>2</v>
      </c>
      <c r="B15" s="395" t="s">
        <v>271</v>
      </c>
      <c r="C15" s="396" t="s">
        <v>268</v>
      </c>
      <c r="D15" s="397" t="s">
        <v>272</v>
      </c>
      <c r="E15" s="396" t="s">
        <v>270</v>
      </c>
      <c r="F15" s="398">
        <v>0</v>
      </c>
      <c r="G15" s="390" t="s">
        <v>85</v>
      </c>
      <c r="H15" s="398">
        <v>30</v>
      </c>
      <c r="I15" s="390" t="s">
        <v>85</v>
      </c>
      <c r="J15" s="390" t="s">
        <v>85</v>
      </c>
      <c r="K15" s="391"/>
      <c r="L15" s="392" t="s">
        <v>85</v>
      </c>
      <c r="M15" s="393"/>
      <c r="O15" s="399" t="s">
        <v>195</v>
      </c>
      <c r="P15" s="400" t="s">
        <v>273</v>
      </c>
      <c r="Q15" s="401" t="s">
        <v>85</v>
      </c>
      <c r="R15" s="15" t="s">
        <v>274</v>
      </c>
      <c r="S15" s="15" t="s">
        <v>275</v>
      </c>
      <c r="T15" s="15" t="s">
        <v>276</v>
      </c>
      <c r="U15" s="15" t="s">
        <v>277</v>
      </c>
      <c r="V15" s="15" t="s">
        <v>278</v>
      </c>
    </row>
    <row r="16" spans="1:42">
      <c r="A16" s="385">
        <v>3</v>
      </c>
      <c r="B16" s="386" t="s">
        <v>279</v>
      </c>
      <c r="C16" s="387" t="s">
        <v>268</v>
      </c>
      <c r="D16" s="388" t="s">
        <v>280</v>
      </c>
      <c r="E16" s="387" t="s">
        <v>270</v>
      </c>
      <c r="F16" s="389">
        <v>0</v>
      </c>
      <c r="G16" s="390" t="s">
        <v>85</v>
      </c>
      <c r="H16" s="389">
        <v>30</v>
      </c>
      <c r="I16" s="390" t="s">
        <v>85</v>
      </c>
      <c r="J16" s="390" t="s">
        <v>85</v>
      </c>
      <c r="K16" s="391"/>
      <c r="L16" s="392" t="s">
        <v>85</v>
      </c>
      <c r="M16" s="393"/>
      <c r="P16" s="400" t="s">
        <v>281</v>
      </c>
      <c r="Q16" s="401" t="s">
        <v>85</v>
      </c>
      <c r="R16" s="401" t="str" cm="1">
        <f t="array" ref="R16:AP16">TRANSPOSE('5. Training and PTO'!B14:B38)</f>
        <v>Less Than Bachelor's</v>
      </c>
      <c r="S16" s="15" t="str">
        <v>Bachelor's Level</v>
      </c>
      <c r="T16" s="15" t="str">
        <v>Master's Licensed (LCSW, LMFT, LMHC)</v>
      </c>
      <c r="U16" s="15" t="str">
        <v>Other Master's Social Worker</v>
      </c>
      <c r="V16" s="15" t="str">
        <v>LCDP</v>
      </c>
      <c r="W16" s="15" t="str">
        <v>Medical Assistant</v>
      </c>
      <c r="X16" s="15" t="str">
        <v>CNA</v>
      </c>
      <c r="Y16" s="15" t="str">
        <v>Homemaker</v>
      </c>
      <c r="Z16" s="15" t="str">
        <v>Licensed Nurse (LPN, LVN)</v>
      </c>
      <c r="AA16" s="15" t="str">
        <v>Registered Nurse</v>
      </c>
      <c r="AB16" s="15" t="str">
        <v>Advanced Practice Professional</v>
      </c>
      <c r="AC16" s="15" t="str">
        <v>Pharmacist</v>
      </c>
      <c r="AD16" s="15" t="str">
        <v>Physician</v>
      </c>
      <c r="AE16" s="15" t="str">
        <v>Psychiatrist</v>
      </c>
      <c r="AF16" s="15" t="str">
        <v>Registered Dietician</v>
      </c>
      <c r="AG16" s="15" t="str">
        <v>Speech Pathologist</v>
      </c>
      <c r="AH16" s="15" t="str">
        <v>Occupational Therapist</v>
      </c>
      <c r="AI16" s="15" t="str">
        <v>Physical Therapist</v>
      </c>
      <c r="AJ16" s="15" t="str">
        <v>Psychologist</v>
      </c>
      <c r="AK16" s="15" t="str">
        <v>Other (please describe)</v>
      </c>
      <c r="AL16" s="15" t="str">
        <v>Other (please describe)</v>
      </c>
      <c r="AM16" s="15" t="str">
        <v>Other (please describe)</v>
      </c>
      <c r="AN16" s="15" t="str">
        <v>Other (please describe)</v>
      </c>
      <c r="AO16" s="15" t="str">
        <v>Other (please describe)</v>
      </c>
      <c r="AP16" s="15" t="str">
        <v>Other (please describe)</v>
      </c>
    </row>
    <row r="17" spans="1:19">
      <c r="A17" s="394">
        <v>4</v>
      </c>
      <c r="B17" s="395" t="s">
        <v>282</v>
      </c>
      <c r="C17" s="396" t="s">
        <v>268</v>
      </c>
      <c r="D17" s="397" t="s">
        <v>283</v>
      </c>
      <c r="E17" s="396" t="s">
        <v>270</v>
      </c>
      <c r="F17" s="398">
        <v>30</v>
      </c>
      <c r="G17" s="390" t="s">
        <v>85</v>
      </c>
      <c r="H17" s="398">
        <v>2</v>
      </c>
      <c r="I17" s="390" t="s">
        <v>85</v>
      </c>
      <c r="J17" s="390" t="s">
        <v>85</v>
      </c>
      <c r="K17" s="391"/>
      <c r="L17" s="392" t="s">
        <v>85</v>
      </c>
      <c r="M17" s="393"/>
      <c r="P17" s="402"/>
      <c r="Q17" s="402"/>
    </row>
    <row r="18" spans="1:19" ht="13.5" thickBot="1">
      <c r="A18" s="385">
        <v>5</v>
      </c>
      <c r="B18" s="386" t="s">
        <v>282</v>
      </c>
      <c r="C18" s="387" t="s">
        <v>268</v>
      </c>
      <c r="D18" s="388" t="s">
        <v>284</v>
      </c>
      <c r="E18" s="387" t="s">
        <v>270</v>
      </c>
      <c r="F18" s="389">
        <v>30</v>
      </c>
      <c r="G18" s="390" t="s">
        <v>85</v>
      </c>
      <c r="H18" s="389">
        <v>4</v>
      </c>
      <c r="I18" s="390" t="s">
        <v>85</v>
      </c>
      <c r="J18" s="390" t="s">
        <v>85</v>
      </c>
      <c r="K18" s="391"/>
      <c r="L18" s="392" t="s">
        <v>85</v>
      </c>
      <c r="M18" s="393"/>
      <c r="O18" s="365" t="s">
        <v>266</v>
      </c>
      <c r="P18" s="402"/>
      <c r="Q18" s="402"/>
    </row>
    <row r="19" spans="1:19" ht="27" thickTop="1" thickBot="1">
      <c r="A19" s="394">
        <v>6</v>
      </c>
      <c r="B19" s="395" t="s">
        <v>282</v>
      </c>
      <c r="C19" s="396" t="s">
        <v>268</v>
      </c>
      <c r="D19" s="397" t="s">
        <v>285</v>
      </c>
      <c r="E19" s="396" t="s">
        <v>270</v>
      </c>
      <c r="F19" s="398">
        <v>30</v>
      </c>
      <c r="G19" s="390" t="s">
        <v>85</v>
      </c>
      <c r="H19" s="398">
        <v>4</v>
      </c>
      <c r="I19" s="390" t="s">
        <v>85</v>
      </c>
      <c r="J19" s="390" t="s">
        <v>85</v>
      </c>
      <c r="K19" s="391"/>
      <c r="L19" s="392" t="s">
        <v>85</v>
      </c>
      <c r="M19" s="393"/>
      <c r="O19" s="403" t="s">
        <v>271</v>
      </c>
      <c r="P19" s="404" t="s">
        <v>272</v>
      </c>
      <c r="Q19" s="402"/>
    </row>
    <row r="20" spans="1:19" ht="13.5" thickBot="1">
      <c r="A20" s="385">
        <v>7</v>
      </c>
      <c r="B20" s="386" t="s">
        <v>286</v>
      </c>
      <c r="C20" s="387" t="s">
        <v>268</v>
      </c>
      <c r="D20" s="388" t="s">
        <v>287</v>
      </c>
      <c r="E20" s="387" t="s">
        <v>270</v>
      </c>
      <c r="F20" s="389">
        <v>30</v>
      </c>
      <c r="G20" s="390" t="s">
        <v>85</v>
      </c>
      <c r="H20" s="389">
        <v>4</v>
      </c>
      <c r="I20" s="390" t="s">
        <v>85</v>
      </c>
      <c r="J20" s="390" t="s">
        <v>85</v>
      </c>
      <c r="K20" s="391"/>
      <c r="L20" s="392" t="s">
        <v>85</v>
      </c>
      <c r="M20" s="393"/>
      <c r="O20" s="405" t="s">
        <v>279</v>
      </c>
      <c r="P20" s="406" t="s">
        <v>280</v>
      </c>
      <c r="Q20" s="402"/>
    </row>
    <row r="21" spans="1:19" ht="13.5" thickBot="1">
      <c r="A21" s="394">
        <v>8</v>
      </c>
      <c r="B21" s="395" t="s">
        <v>288</v>
      </c>
      <c r="C21" s="396" t="s">
        <v>268</v>
      </c>
      <c r="D21" s="397" t="s">
        <v>289</v>
      </c>
      <c r="E21" s="396" t="s">
        <v>270</v>
      </c>
      <c r="F21" s="398">
        <v>30</v>
      </c>
      <c r="G21" s="390" t="s">
        <v>85</v>
      </c>
      <c r="H21" s="398">
        <v>4</v>
      </c>
      <c r="I21" s="390" t="s">
        <v>85</v>
      </c>
      <c r="J21" s="390" t="s">
        <v>85</v>
      </c>
      <c r="K21" s="391"/>
      <c r="L21" s="392" t="s">
        <v>85</v>
      </c>
      <c r="M21" s="393"/>
      <c r="O21" s="407" t="s">
        <v>282</v>
      </c>
      <c r="P21" s="408" t="s">
        <v>283</v>
      </c>
      <c r="Q21" s="402"/>
    </row>
    <row r="22" spans="1:19" ht="13.5" thickBot="1">
      <c r="A22" s="385">
        <v>9</v>
      </c>
      <c r="B22" s="386" t="s">
        <v>290</v>
      </c>
      <c r="C22" s="387" t="s">
        <v>268</v>
      </c>
      <c r="D22" s="388" t="s">
        <v>291</v>
      </c>
      <c r="E22" s="387" t="s">
        <v>270</v>
      </c>
      <c r="F22" s="389">
        <v>30</v>
      </c>
      <c r="G22" s="390" t="s">
        <v>85</v>
      </c>
      <c r="H22" s="389">
        <v>8</v>
      </c>
      <c r="I22" s="390" t="s">
        <v>85</v>
      </c>
      <c r="J22" s="390" t="s">
        <v>85</v>
      </c>
      <c r="K22" s="391"/>
      <c r="L22" s="392" t="s">
        <v>85</v>
      </c>
      <c r="M22" s="393"/>
      <c r="O22" s="405" t="s">
        <v>282</v>
      </c>
      <c r="P22" s="406" t="s">
        <v>284</v>
      </c>
    </row>
    <row r="23" spans="1:19" ht="13.5" thickBot="1">
      <c r="A23" s="394">
        <v>10</v>
      </c>
      <c r="B23" s="395" t="s">
        <v>292</v>
      </c>
      <c r="C23" s="396" t="s">
        <v>268</v>
      </c>
      <c r="D23" s="397" t="s">
        <v>293</v>
      </c>
      <c r="E23" s="396" t="s">
        <v>294</v>
      </c>
      <c r="F23" s="398">
        <v>15</v>
      </c>
      <c r="G23" s="390" t="s">
        <v>85</v>
      </c>
      <c r="H23" s="398">
        <v>2</v>
      </c>
      <c r="I23" s="390" t="s">
        <v>85</v>
      </c>
      <c r="J23" s="390" t="s">
        <v>85</v>
      </c>
      <c r="K23" s="391"/>
      <c r="L23" s="392" t="s">
        <v>85</v>
      </c>
      <c r="M23" s="393"/>
      <c r="O23" s="405"/>
      <c r="P23" s="406"/>
    </row>
    <row r="24" spans="1:19" ht="13.5" thickBot="1">
      <c r="A24" s="385">
        <v>11</v>
      </c>
      <c r="B24" s="386" t="s">
        <v>295</v>
      </c>
      <c r="C24" s="387" t="s">
        <v>268</v>
      </c>
      <c r="D24" s="388" t="s">
        <v>296</v>
      </c>
      <c r="E24" s="387" t="s">
        <v>294</v>
      </c>
      <c r="F24" s="389">
        <v>15</v>
      </c>
      <c r="G24" s="390" t="s">
        <v>85</v>
      </c>
      <c r="H24" s="389">
        <v>60</v>
      </c>
      <c r="I24" s="390" t="s">
        <v>85</v>
      </c>
      <c r="J24" s="390" t="s">
        <v>85</v>
      </c>
      <c r="K24" s="391"/>
      <c r="L24" s="392" t="s">
        <v>85</v>
      </c>
      <c r="M24" s="393"/>
      <c r="O24" s="407" t="s">
        <v>282</v>
      </c>
      <c r="P24" s="408" t="s">
        <v>285</v>
      </c>
    </row>
    <row r="25" spans="1:19" ht="13.5" thickBot="1">
      <c r="A25" s="394">
        <v>12</v>
      </c>
      <c r="B25" s="395" t="s">
        <v>297</v>
      </c>
      <c r="C25" s="396" t="s">
        <v>268</v>
      </c>
      <c r="D25" s="397" t="s">
        <v>298</v>
      </c>
      <c r="E25" s="396" t="s">
        <v>270</v>
      </c>
      <c r="F25" s="398">
        <v>30</v>
      </c>
      <c r="G25" s="390" t="s">
        <v>85</v>
      </c>
      <c r="H25" s="398">
        <v>50</v>
      </c>
      <c r="I25" s="390" t="s">
        <v>85</v>
      </c>
      <c r="J25" s="390" t="s">
        <v>85</v>
      </c>
      <c r="K25" s="391"/>
      <c r="L25" s="392" t="s">
        <v>85</v>
      </c>
      <c r="M25" s="393"/>
      <c r="O25" s="405" t="s">
        <v>286</v>
      </c>
      <c r="P25" s="406" t="s">
        <v>287</v>
      </c>
    </row>
    <row r="26" spans="1:19" ht="13.5" thickBot="1">
      <c r="A26" s="385">
        <v>13</v>
      </c>
      <c r="B26" s="386" t="s">
        <v>299</v>
      </c>
      <c r="C26" s="387" t="s">
        <v>268</v>
      </c>
      <c r="D26" s="388" t="s">
        <v>300</v>
      </c>
      <c r="E26" s="387" t="s">
        <v>270</v>
      </c>
      <c r="F26" s="389">
        <v>30</v>
      </c>
      <c r="G26" s="390" t="s">
        <v>85</v>
      </c>
      <c r="H26" s="389">
        <v>50</v>
      </c>
      <c r="I26" s="390" t="s">
        <v>85</v>
      </c>
      <c r="J26" s="390" t="s">
        <v>85</v>
      </c>
      <c r="K26" s="391"/>
      <c r="L26" s="392" t="s">
        <v>85</v>
      </c>
      <c r="M26" s="393"/>
      <c r="O26" s="407" t="s">
        <v>288</v>
      </c>
      <c r="P26" s="408" t="s">
        <v>289</v>
      </c>
      <c r="S26" s="355"/>
    </row>
    <row r="27" spans="1:19" s="360" customFormat="1" ht="17.45" customHeight="1" thickBot="1">
      <c r="A27" s="376"/>
      <c r="B27" s="377"/>
      <c r="C27" s="377"/>
      <c r="D27" s="377"/>
      <c r="E27" s="378"/>
      <c r="F27" s="378"/>
      <c r="G27" s="378"/>
      <c r="H27" s="378"/>
      <c r="I27" s="378"/>
      <c r="J27" s="378"/>
      <c r="K27" s="378"/>
      <c r="L27" s="379"/>
      <c r="M27" s="372"/>
      <c r="N27" s="15"/>
      <c r="O27" s="405" t="s">
        <v>292</v>
      </c>
      <c r="P27" s="406" t="s">
        <v>293</v>
      </c>
    </row>
    <row r="28" spans="1:19" ht="13.5" thickBot="1">
      <c r="A28" s="380" t="s">
        <v>106</v>
      </c>
      <c r="B28" s="381"/>
      <c r="C28" s="381"/>
      <c r="D28" s="381"/>
      <c r="E28" s="381"/>
      <c r="F28" s="381"/>
      <c r="G28" s="381"/>
      <c r="H28" s="381"/>
      <c r="I28" s="381"/>
      <c r="J28" s="381"/>
      <c r="K28" s="381"/>
      <c r="L28" s="382"/>
      <c r="M28" s="409"/>
      <c r="N28" s="360"/>
      <c r="O28" s="407" t="s">
        <v>295</v>
      </c>
      <c r="P28" s="408" t="s">
        <v>296</v>
      </c>
    </row>
    <row r="29" spans="1:19" ht="13.5" thickBot="1">
      <c r="A29" s="385">
        <v>14</v>
      </c>
      <c r="B29" s="386" t="s">
        <v>301</v>
      </c>
      <c r="C29" s="387" t="s">
        <v>302</v>
      </c>
      <c r="D29" s="388" t="s">
        <v>303</v>
      </c>
      <c r="E29" s="387" t="s">
        <v>294</v>
      </c>
      <c r="F29" s="389">
        <v>15</v>
      </c>
      <c r="G29" s="390" t="s">
        <v>85</v>
      </c>
      <c r="H29" s="389">
        <v>2</v>
      </c>
      <c r="I29" s="390" t="s">
        <v>85</v>
      </c>
      <c r="J29" s="390" t="s">
        <v>85</v>
      </c>
      <c r="K29" s="391"/>
      <c r="L29" s="392" t="s">
        <v>85</v>
      </c>
      <c r="M29" s="393"/>
      <c r="O29" s="405" t="s">
        <v>297</v>
      </c>
      <c r="P29" s="406" t="s">
        <v>298</v>
      </c>
    </row>
    <row r="30" spans="1:19" ht="13.5" thickBot="1">
      <c r="A30" s="394">
        <v>15</v>
      </c>
      <c r="B30" s="395" t="s">
        <v>304</v>
      </c>
      <c r="C30" s="396" t="s">
        <v>302</v>
      </c>
      <c r="D30" s="397" t="s">
        <v>305</v>
      </c>
      <c r="E30" s="396" t="s">
        <v>306</v>
      </c>
      <c r="F30" s="398">
        <v>480</v>
      </c>
      <c r="G30" s="390" t="s">
        <v>85</v>
      </c>
      <c r="H30" s="398">
        <v>64</v>
      </c>
      <c r="I30" s="390" t="s">
        <v>85</v>
      </c>
      <c r="J30" s="390" t="s">
        <v>85</v>
      </c>
      <c r="K30" s="391"/>
      <c r="L30" s="392" t="s">
        <v>85</v>
      </c>
      <c r="M30" s="393"/>
      <c r="O30" s="407" t="s">
        <v>299</v>
      </c>
      <c r="P30" s="408" t="s">
        <v>300</v>
      </c>
      <c r="S30" s="355"/>
    </row>
    <row r="31" spans="1:19" s="360" customFormat="1" ht="17.45" customHeight="1">
      <c r="A31" s="376"/>
      <c r="B31" s="377"/>
      <c r="C31" s="377"/>
      <c r="D31" s="377"/>
      <c r="E31" s="378"/>
      <c r="F31" s="378"/>
      <c r="G31" s="378"/>
      <c r="H31" s="378"/>
      <c r="I31" s="378"/>
      <c r="J31" s="378"/>
      <c r="K31" s="378"/>
      <c r="L31" s="379"/>
      <c r="M31" s="372"/>
      <c r="N31" s="15"/>
    </row>
    <row r="32" spans="1:19">
      <c r="A32" s="380" t="s">
        <v>107</v>
      </c>
      <c r="B32" s="381"/>
      <c r="C32" s="381"/>
      <c r="D32" s="381"/>
      <c r="E32" s="381"/>
      <c r="F32" s="381"/>
      <c r="G32" s="381"/>
      <c r="H32" s="381"/>
      <c r="I32" s="381"/>
      <c r="J32" s="381"/>
      <c r="K32" s="381"/>
      <c r="L32" s="382"/>
      <c r="M32" s="409"/>
      <c r="N32" s="360"/>
      <c r="P32" s="401"/>
    </row>
    <row r="33" spans="1:19">
      <c r="A33" s="385">
        <v>16</v>
      </c>
      <c r="B33" s="386" t="s">
        <v>295</v>
      </c>
      <c r="C33" s="387" t="s">
        <v>307</v>
      </c>
      <c r="D33" s="388" t="s">
        <v>308</v>
      </c>
      <c r="E33" s="387" t="s">
        <v>294</v>
      </c>
      <c r="F33" s="389">
        <v>15</v>
      </c>
      <c r="G33" s="390" t="s">
        <v>85</v>
      </c>
      <c r="H33" s="389">
        <v>35</v>
      </c>
      <c r="I33" s="390" t="s">
        <v>85</v>
      </c>
      <c r="J33" s="390" t="s">
        <v>85</v>
      </c>
      <c r="K33" s="391"/>
      <c r="L33" s="392" t="s">
        <v>85</v>
      </c>
      <c r="M33" s="393"/>
      <c r="P33" s="401"/>
    </row>
    <row r="34" spans="1:19" ht="13.5" thickBot="1">
      <c r="A34" s="394">
        <v>17</v>
      </c>
      <c r="B34" s="395" t="s">
        <v>309</v>
      </c>
      <c r="C34" s="396" t="s">
        <v>310</v>
      </c>
      <c r="D34" s="397" t="s">
        <v>308</v>
      </c>
      <c r="E34" s="396" t="s">
        <v>294</v>
      </c>
      <c r="F34" s="398">
        <v>15</v>
      </c>
      <c r="G34" s="390" t="s">
        <v>85</v>
      </c>
      <c r="H34" s="398">
        <v>35</v>
      </c>
      <c r="I34" s="390" t="s">
        <v>85</v>
      </c>
      <c r="J34" s="390" t="s">
        <v>85</v>
      </c>
      <c r="K34" s="391"/>
      <c r="L34" s="392" t="s">
        <v>85</v>
      </c>
      <c r="M34" s="393"/>
      <c r="O34" s="365" t="s">
        <v>106</v>
      </c>
    </row>
    <row r="35" spans="1:19" ht="14.25" thickTop="1" thickBot="1">
      <c r="A35" s="385">
        <v>18</v>
      </c>
      <c r="B35" s="386" t="s">
        <v>311</v>
      </c>
      <c r="C35" s="387" t="s">
        <v>312</v>
      </c>
      <c r="D35" s="388" t="s">
        <v>308</v>
      </c>
      <c r="E35" s="387" t="s">
        <v>294</v>
      </c>
      <c r="F35" s="389">
        <v>15</v>
      </c>
      <c r="G35" s="390" t="s">
        <v>85</v>
      </c>
      <c r="H35" s="389">
        <v>35</v>
      </c>
      <c r="I35" s="390" t="s">
        <v>85</v>
      </c>
      <c r="J35" s="390" t="s">
        <v>85</v>
      </c>
      <c r="K35" s="391"/>
      <c r="L35" s="392" t="s">
        <v>85</v>
      </c>
      <c r="M35" s="393"/>
      <c r="O35" s="403" t="s">
        <v>301</v>
      </c>
      <c r="P35" s="404" t="s">
        <v>303</v>
      </c>
      <c r="S35" s="355"/>
    </row>
    <row r="36" spans="1:19" s="360" customFormat="1" ht="17.45" customHeight="1" thickBot="1">
      <c r="A36" s="376"/>
      <c r="B36" s="377"/>
      <c r="C36" s="377"/>
      <c r="D36" s="377"/>
      <c r="E36" s="378"/>
      <c r="F36" s="378"/>
      <c r="G36" s="378"/>
      <c r="H36" s="378"/>
      <c r="I36" s="378"/>
      <c r="J36" s="378"/>
      <c r="K36" s="378"/>
      <c r="L36" s="379"/>
      <c r="M36" s="372"/>
      <c r="N36" s="15"/>
      <c r="O36" s="405" t="s">
        <v>304</v>
      </c>
      <c r="P36" s="406" t="s">
        <v>305</v>
      </c>
    </row>
    <row r="37" spans="1:19">
      <c r="A37" s="380" t="s">
        <v>109</v>
      </c>
      <c r="B37" s="381"/>
      <c r="C37" s="381"/>
      <c r="D37" s="381"/>
      <c r="E37" s="381"/>
      <c r="F37" s="381"/>
      <c r="G37" s="381"/>
      <c r="H37" s="381"/>
      <c r="I37" s="381"/>
      <c r="J37" s="381"/>
      <c r="K37" s="381"/>
      <c r="L37" s="382"/>
      <c r="M37" s="409"/>
      <c r="N37" s="360"/>
      <c r="P37" s="401"/>
    </row>
    <row r="38" spans="1:19">
      <c r="A38" s="385">
        <v>19</v>
      </c>
      <c r="B38" s="386" t="s">
        <v>313</v>
      </c>
      <c r="C38" s="387" t="s">
        <v>314</v>
      </c>
      <c r="D38" s="388" t="s">
        <v>315</v>
      </c>
      <c r="E38" s="387" t="s">
        <v>306</v>
      </c>
      <c r="F38" s="389">
        <v>60</v>
      </c>
      <c r="G38" s="390" t="s">
        <v>85</v>
      </c>
      <c r="H38" s="389">
        <v>21</v>
      </c>
      <c r="I38" s="390" t="s">
        <v>85</v>
      </c>
      <c r="J38" s="390" t="s">
        <v>85</v>
      </c>
      <c r="K38" s="391"/>
      <c r="L38" s="392" t="s">
        <v>85</v>
      </c>
      <c r="M38" s="393"/>
      <c r="P38" s="401"/>
    </row>
    <row r="39" spans="1:19" ht="13.5" thickBot="1">
      <c r="A39" s="394">
        <v>20</v>
      </c>
      <c r="B39" s="395">
        <v>99502</v>
      </c>
      <c r="C39" s="396" t="s">
        <v>314</v>
      </c>
      <c r="D39" s="397" t="s">
        <v>316</v>
      </c>
      <c r="E39" s="396" t="s">
        <v>294</v>
      </c>
      <c r="F39" s="398">
        <v>15</v>
      </c>
      <c r="G39" s="390" t="s">
        <v>85</v>
      </c>
      <c r="H39" s="398">
        <v>5</v>
      </c>
      <c r="I39" s="390" t="s">
        <v>85</v>
      </c>
      <c r="J39" s="390" t="s">
        <v>85</v>
      </c>
      <c r="K39" s="391"/>
      <c r="L39" s="392" t="s">
        <v>85</v>
      </c>
      <c r="M39" s="393"/>
      <c r="O39" s="365" t="s">
        <v>107</v>
      </c>
      <c r="P39" s="401"/>
    </row>
    <row r="40" spans="1:19" ht="14.25" thickTop="1" thickBot="1">
      <c r="A40" s="385">
        <v>21</v>
      </c>
      <c r="B40" s="386" t="s">
        <v>317</v>
      </c>
      <c r="C40" s="387" t="s">
        <v>314</v>
      </c>
      <c r="D40" s="388" t="s">
        <v>318</v>
      </c>
      <c r="E40" s="387" t="s">
        <v>294</v>
      </c>
      <c r="F40" s="389">
        <v>15</v>
      </c>
      <c r="G40" s="390" t="s">
        <v>85</v>
      </c>
      <c r="H40" s="389">
        <v>5</v>
      </c>
      <c r="I40" s="390" t="s">
        <v>85</v>
      </c>
      <c r="J40" s="390" t="s">
        <v>85</v>
      </c>
      <c r="K40" s="391"/>
      <c r="L40" s="392" t="s">
        <v>85</v>
      </c>
      <c r="M40" s="393"/>
      <c r="O40" s="403" t="s">
        <v>295</v>
      </c>
      <c r="P40" s="404" t="s">
        <v>307</v>
      </c>
    </row>
    <row r="41" spans="1:19" ht="13.5" thickBot="1">
      <c r="A41" s="394">
        <v>22</v>
      </c>
      <c r="B41" s="395" t="s">
        <v>319</v>
      </c>
      <c r="C41" s="396" t="s">
        <v>314</v>
      </c>
      <c r="D41" s="397" t="s">
        <v>320</v>
      </c>
      <c r="E41" s="396" t="s">
        <v>294</v>
      </c>
      <c r="F41" s="398">
        <v>15</v>
      </c>
      <c r="G41" s="390" t="s">
        <v>85</v>
      </c>
      <c r="H41" s="398">
        <v>5</v>
      </c>
      <c r="I41" s="390" t="s">
        <v>85</v>
      </c>
      <c r="J41" s="390" t="s">
        <v>85</v>
      </c>
      <c r="K41" s="391"/>
      <c r="L41" s="392" t="s">
        <v>85</v>
      </c>
      <c r="M41" s="393"/>
      <c r="O41" s="405" t="s">
        <v>309</v>
      </c>
      <c r="P41" s="406" t="s">
        <v>310</v>
      </c>
    </row>
    <row r="42" spans="1:19" ht="13.5" thickBot="1">
      <c r="A42" s="385">
        <v>23</v>
      </c>
      <c r="B42" s="386">
        <v>99501</v>
      </c>
      <c r="C42" s="387" t="s">
        <v>314</v>
      </c>
      <c r="D42" s="388" t="s">
        <v>321</v>
      </c>
      <c r="E42" s="387" t="s">
        <v>306</v>
      </c>
      <c r="F42" s="389">
        <v>60</v>
      </c>
      <c r="G42" s="390" t="s">
        <v>85</v>
      </c>
      <c r="H42" s="389">
        <v>21</v>
      </c>
      <c r="I42" s="390" t="s">
        <v>85</v>
      </c>
      <c r="J42" s="390" t="s">
        <v>85</v>
      </c>
      <c r="K42" s="391"/>
      <c r="L42" s="392" t="s">
        <v>85</v>
      </c>
      <c r="M42" s="393"/>
      <c r="O42" s="407" t="s">
        <v>311</v>
      </c>
      <c r="P42" s="408" t="s">
        <v>312</v>
      </c>
    </row>
    <row r="43" spans="1:19">
      <c r="A43" s="394">
        <v>24</v>
      </c>
      <c r="B43" s="395" t="s">
        <v>322</v>
      </c>
      <c r="C43" s="396" t="s">
        <v>314</v>
      </c>
      <c r="D43" s="397" t="s">
        <v>323</v>
      </c>
      <c r="E43" s="396" t="s">
        <v>294</v>
      </c>
      <c r="F43" s="398">
        <v>15</v>
      </c>
      <c r="G43" s="390" t="s">
        <v>85</v>
      </c>
      <c r="H43" s="398">
        <v>5</v>
      </c>
      <c r="I43" s="390" t="s">
        <v>85</v>
      </c>
      <c r="J43" s="390" t="s">
        <v>85</v>
      </c>
      <c r="K43" s="391"/>
      <c r="L43" s="392" t="s">
        <v>85</v>
      </c>
      <c r="M43" s="393"/>
      <c r="P43" s="401"/>
    </row>
    <row r="44" spans="1:19">
      <c r="A44" s="385">
        <v>25</v>
      </c>
      <c r="B44" s="386" t="s">
        <v>324</v>
      </c>
      <c r="C44" s="387" t="s">
        <v>314</v>
      </c>
      <c r="D44" s="388" t="s">
        <v>325</v>
      </c>
      <c r="E44" s="387" t="s">
        <v>294</v>
      </c>
      <c r="F44" s="389">
        <v>15</v>
      </c>
      <c r="G44" s="390" t="s">
        <v>85</v>
      </c>
      <c r="H44" s="389">
        <v>5</v>
      </c>
      <c r="I44" s="390" t="s">
        <v>85</v>
      </c>
      <c r="J44" s="390" t="s">
        <v>85</v>
      </c>
      <c r="K44" s="391"/>
      <c r="L44" s="392" t="s">
        <v>85</v>
      </c>
      <c r="M44" s="393"/>
      <c r="P44" s="401"/>
    </row>
    <row r="45" spans="1:19" ht="13.5" thickBot="1">
      <c r="A45" s="394">
        <v>26</v>
      </c>
      <c r="B45" s="395" t="s">
        <v>326</v>
      </c>
      <c r="C45" s="396" t="s">
        <v>314</v>
      </c>
      <c r="D45" s="397" t="s">
        <v>327</v>
      </c>
      <c r="E45" s="396" t="s">
        <v>294</v>
      </c>
      <c r="F45" s="398">
        <v>15</v>
      </c>
      <c r="G45" s="390" t="s">
        <v>85</v>
      </c>
      <c r="H45" s="398">
        <v>5</v>
      </c>
      <c r="I45" s="390" t="s">
        <v>85</v>
      </c>
      <c r="J45" s="390" t="s">
        <v>85</v>
      </c>
      <c r="K45" s="391"/>
      <c r="L45" s="392" t="s">
        <v>85</v>
      </c>
      <c r="M45" s="393"/>
      <c r="O45" s="365" t="s">
        <v>109</v>
      </c>
      <c r="P45" s="401"/>
      <c r="S45" s="355"/>
    </row>
    <row r="46" spans="1:19" s="360" customFormat="1" ht="17.45" customHeight="1" thickTop="1" thickBot="1">
      <c r="A46" s="376"/>
      <c r="B46" s="377"/>
      <c r="C46" s="377"/>
      <c r="D46" s="377"/>
      <c r="E46" s="378"/>
      <c r="F46" s="378"/>
      <c r="G46" s="378"/>
      <c r="H46" s="378"/>
      <c r="I46" s="378"/>
      <c r="J46" s="378"/>
      <c r="K46" s="378"/>
      <c r="L46" s="379"/>
      <c r="M46" s="372"/>
      <c r="N46" s="15"/>
      <c r="O46" s="403" t="s">
        <v>313</v>
      </c>
      <c r="P46" s="404" t="s">
        <v>315</v>
      </c>
    </row>
    <row r="47" spans="1:19" ht="13.5" thickBot="1">
      <c r="A47" s="380" t="s">
        <v>111</v>
      </c>
      <c r="B47" s="381"/>
      <c r="C47" s="381"/>
      <c r="D47" s="381"/>
      <c r="E47" s="381"/>
      <c r="F47" s="381"/>
      <c r="G47" s="381"/>
      <c r="H47" s="381"/>
      <c r="I47" s="381"/>
      <c r="J47" s="381"/>
      <c r="K47" s="381"/>
      <c r="L47" s="382"/>
      <c r="M47" s="409"/>
      <c r="N47" s="360"/>
      <c r="O47" s="405">
        <v>99502</v>
      </c>
      <c r="P47" s="406" t="s">
        <v>316</v>
      </c>
    </row>
    <row r="48" spans="1:19" ht="13.5" thickBot="1">
      <c r="A48" s="385">
        <v>27</v>
      </c>
      <c r="B48" s="386" t="s">
        <v>328</v>
      </c>
      <c r="C48" s="387" t="s">
        <v>329</v>
      </c>
      <c r="D48" s="388" t="s">
        <v>315</v>
      </c>
      <c r="E48" s="387" t="s">
        <v>294</v>
      </c>
      <c r="F48" s="389">
        <v>15</v>
      </c>
      <c r="G48" s="390" t="s">
        <v>85</v>
      </c>
      <c r="H48" s="389">
        <v>5</v>
      </c>
      <c r="I48" s="390" t="s">
        <v>85</v>
      </c>
      <c r="J48" s="390" t="s">
        <v>85</v>
      </c>
      <c r="K48" s="391"/>
      <c r="L48" s="392" t="s">
        <v>85</v>
      </c>
      <c r="M48" s="393"/>
      <c r="O48" s="407" t="s">
        <v>317</v>
      </c>
      <c r="P48" s="408" t="s">
        <v>318</v>
      </c>
    </row>
    <row r="49" spans="1:19" ht="13.5" thickBot="1">
      <c r="A49" s="394">
        <v>28</v>
      </c>
      <c r="B49" s="395" t="s">
        <v>330</v>
      </c>
      <c r="C49" s="396" t="s">
        <v>329</v>
      </c>
      <c r="D49" s="397" t="s">
        <v>321</v>
      </c>
      <c r="E49" s="396" t="s">
        <v>294</v>
      </c>
      <c r="F49" s="398">
        <v>15</v>
      </c>
      <c r="G49" s="390" t="s">
        <v>85</v>
      </c>
      <c r="H49" s="398">
        <v>5</v>
      </c>
      <c r="I49" s="390" t="s">
        <v>85</v>
      </c>
      <c r="J49" s="390" t="s">
        <v>85</v>
      </c>
      <c r="K49" s="391"/>
      <c r="L49" s="392" t="s">
        <v>85</v>
      </c>
      <c r="M49" s="393"/>
      <c r="O49" s="405" t="s">
        <v>319</v>
      </c>
      <c r="P49" s="406" t="s">
        <v>320</v>
      </c>
    </row>
    <row r="50" spans="1:19" ht="13.5" thickBot="1">
      <c r="A50" s="385">
        <v>29</v>
      </c>
      <c r="B50" s="386" t="s">
        <v>331</v>
      </c>
      <c r="C50" s="387" t="s">
        <v>329</v>
      </c>
      <c r="D50" s="388" t="s">
        <v>332</v>
      </c>
      <c r="E50" s="387" t="s">
        <v>294</v>
      </c>
      <c r="F50" s="389">
        <v>15</v>
      </c>
      <c r="G50" s="390" t="s">
        <v>85</v>
      </c>
      <c r="H50" s="389">
        <v>5</v>
      </c>
      <c r="I50" s="390" t="s">
        <v>85</v>
      </c>
      <c r="J50" s="390" t="s">
        <v>85</v>
      </c>
      <c r="K50" s="391"/>
      <c r="L50" s="392" t="s">
        <v>85</v>
      </c>
      <c r="M50" s="393"/>
      <c r="O50" s="407">
        <v>99501</v>
      </c>
      <c r="P50" s="408" t="s">
        <v>321</v>
      </c>
    </row>
    <row r="51" spans="1:19" ht="13.5" thickBot="1">
      <c r="A51" s="410">
        <v>30</v>
      </c>
      <c r="B51" s="411" t="s">
        <v>333</v>
      </c>
      <c r="C51" s="412" t="s">
        <v>329</v>
      </c>
      <c r="D51" s="413" t="s">
        <v>334</v>
      </c>
      <c r="E51" s="412" t="s">
        <v>294</v>
      </c>
      <c r="F51" s="414">
        <v>15</v>
      </c>
      <c r="G51" s="415" t="s">
        <v>85</v>
      </c>
      <c r="H51" s="414">
        <v>5</v>
      </c>
      <c r="I51" s="415" t="s">
        <v>85</v>
      </c>
      <c r="J51" s="415" t="s">
        <v>85</v>
      </c>
      <c r="K51" s="416"/>
      <c r="L51" s="417" t="s">
        <v>85</v>
      </c>
      <c r="M51" s="393"/>
      <c r="O51" s="405" t="s">
        <v>322</v>
      </c>
      <c r="P51" s="406" t="s">
        <v>323</v>
      </c>
      <c r="S51" s="355"/>
    </row>
    <row r="52" spans="1:19" ht="13.5" thickBot="1">
      <c r="A52" s="376"/>
      <c r="B52" s="377"/>
      <c r="C52" s="377"/>
      <c r="D52" s="377"/>
      <c r="E52" s="378"/>
      <c r="F52" s="378"/>
      <c r="G52" s="378"/>
      <c r="H52" s="378"/>
      <c r="I52" s="378"/>
      <c r="J52" s="378"/>
      <c r="K52" s="378"/>
      <c r="L52" s="378"/>
      <c r="M52" s="393"/>
      <c r="O52" s="407" t="s">
        <v>324</v>
      </c>
      <c r="P52" s="408" t="s">
        <v>325</v>
      </c>
      <c r="S52" s="355"/>
    </row>
    <row r="53" spans="1:19" ht="33" customHeight="1" thickBot="1">
      <c r="A53" s="356" t="s">
        <v>335</v>
      </c>
      <c r="B53" s="357"/>
      <c r="C53" s="357"/>
      <c r="D53" s="357"/>
      <c r="E53" s="357"/>
      <c r="F53" s="357"/>
      <c r="G53" s="357"/>
      <c r="H53" s="357"/>
      <c r="I53" s="358"/>
      <c r="J53" s="358"/>
      <c r="K53" s="358"/>
      <c r="L53" s="358"/>
      <c r="M53" s="359"/>
      <c r="O53" s="405" t="s">
        <v>326</v>
      </c>
      <c r="P53" s="406" t="s">
        <v>327</v>
      </c>
    </row>
    <row r="54" spans="1:19">
      <c r="A54" s="625" t="s">
        <v>336</v>
      </c>
      <c r="B54" s="626"/>
      <c r="C54" s="626"/>
      <c r="D54" s="626"/>
      <c r="E54" s="626"/>
      <c r="F54" s="626"/>
      <c r="G54" s="626"/>
      <c r="H54" s="626"/>
      <c r="I54" s="626"/>
      <c r="J54" s="626"/>
      <c r="K54" s="626"/>
      <c r="L54" s="626"/>
      <c r="M54" s="59"/>
    </row>
    <row r="55" spans="1:19" ht="13.5" thickBot="1">
      <c r="A55" s="376"/>
      <c r="B55" s="377"/>
      <c r="C55" s="377"/>
      <c r="D55" s="377"/>
      <c r="E55" s="378"/>
      <c r="F55" s="378"/>
      <c r="G55" s="378"/>
      <c r="H55" s="378"/>
      <c r="I55" s="378"/>
      <c r="J55" s="378"/>
      <c r="K55" s="378"/>
      <c r="L55" s="378"/>
      <c r="M55" s="393"/>
      <c r="O55" s="365" t="s">
        <v>111</v>
      </c>
      <c r="P55" s="401"/>
    </row>
    <row r="56" spans="1:19" ht="14.25" thickTop="1" thickBot="1">
      <c r="A56" s="369"/>
      <c r="B56" s="370"/>
      <c r="C56" s="370"/>
      <c r="D56" s="370"/>
      <c r="E56" s="370"/>
      <c r="F56" s="370"/>
      <c r="G56" s="627" t="s">
        <v>337</v>
      </c>
      <c r="H56" s="628"/>
      <c r="I56" s="628"/>
      <c r="J56" s="418"/>
      <c r="K56" s="370"/>
      <c r="L56" s="371"/>
      <c r="M56" s="393"/>
      <c r="O56" s="403" t="s">
        <v>328</v>
      </c>
      <c r="P56" s="404" t="s">
        <v>315</v>
      </c>
    </row>
    <row r="57" spans="1:19" ht="26.25" thickBot="1">
      <c r="A57" s="419" t="s">
        <v>249</v>
      </c>
      <c r="B57" s="420" t="s">
        <v>250</v>
      </c>
      <c r="C57" s="420" t="s">
        <v>251</v>
      </c>
      <c r="D57" s="420" t="s">
        <v>252</v>
      </c>
      <c r="E57" s="421" t="s">
        <v>253</v>
      </c>
      <c r="F57" s="421" t="s">
        <v>338</v>
      </c>
      <c r="G57" s="422" t="s">
        <v>339</v>
      </c>
      <c r="H57" s="421" t="s">
        <v>340</v>
      </c>
      <c r="I57" s="421" t="s">
        <v>341</v>
      </c>
      <c r="J57" s="423" t="s">
        <v>258</v>
      </c>
      <c r="K57" s="421"/>
      <c r="L57" s="424" t="s">
        <v>342</v>
      </c>
      <c r="M57" s="393"/>
      <c r="O57" s="405" t="s">
        <v>330</v>
      </c>
      <c r="P57" s="406" t="s">
        <v>321</v>
      </c>
    </row>
    <row r="58" spans="1:19" ht="13.5" thickBot="1">
      <c r="A58" s="373" t="s">
        <v>157</v>
      </c>
      <c r="B58" s="310" t="s">
        <v>158</v>
      </c>
      <c r="C58" s="310" t="s">
        <v>159</v>
      </c>
      <c r="D58" s="310" t="s">
        <v>160</v>
      </c>
      <c r="E58" s="374" t="s">
        <v>215</v>
      </c>
      <c r="F58" s="374" t="s">
        <v>162</v>
      </c>
      <c r="G58" s="425" t="s">
        <v>261</v>
      </c>
      <c r="H58" s="374" t="s">
        <v>262</v>
      </c>
      <c r="I58" s="374" t="s">
        <v>263</v>
      </c>
      <c r="J58" s="425" t="s">
        <v>264</v>
      </c>
      <c r="K58" s="374"/>
      <c r="L58" s="375" t="s">
        <v>265</v>
      </c>
      <c r="M58" s="393"/>
      <c r="O58" s="407" t="s">
        <v>331</v>
      </c>
      <c r="P58" s="408" t="s">
        <v>332</v>
      </c>
      <c r="S58" s="355"/>
    </row>
    <row r="59" spans="1:19" ht="23.1" customHeight="1" thickBot="1">
      <c r="A59" s="376"/>
      <c r="B59" s="377"/>
      <c r="C59" s="377"/>
      <c r="D59" s="377"/>
      <c r="E59" s="378"/>
      <c r="F59" s="378"/>
      <c r="G59" s="426"/>
      <c r="H59" s="378"/>
      <c r="I59" s="378"/>
      <c r="J59" s="426"/>
      <c r="K59" s="378"/>
      <c r="L59" s="379"/>
      <c r="M59" s="393"/>
      <c r="O59" s="405" t="s">
        <v>333</v>
      </c>
      <c r="P59" s="406" t="s">
        <v>334</v>
      </c>
    </row>
    <row r="60" spans="1:19">
      <c r="A60" s="427" t="s">
        <v>105</v>
      </c>
      <c r="B60" s="428"/>
      <c r="C60" s="428"/>
      <c r="D60" s="428"/>
      <c r="E60" s="428"/>
      <c r="F60" s="428"/>
      <c r="G60" s="429"/>
      <c r="H60" s="428"/>
      <c r="I60" s="428"/>
      <c r="J60" s="430"/>
      <c r="K60" s="381"/>
      <c r="L60" s="431"/>
      <c r="M60" s="393"/>
    </row>
    <row r="61" spans="1:19">
      <c r="A61" s="432">
        <v>31</v>
      </c>
      <c r="B61" s="433" t="s">
        <v>343</v>
      </c>
      <c r="C61" s="434" t="s">
        <v>105</v>
      </c>
      <c r="D61" s="435" t="s">
        <v>344</v>
      </c>
      <c r="E61" s="434" t="s">
        <v>345</v>
      </c>
      <c r="F61" s="436"/>
      <c r="G61" s="437"/>
      <c r="H61" s="438"/>
      <c r="I61" s="436"/>
      <c r="J61" s="439" t="s">
        <v>85</v>
      </c>
      <c r="K61" s="15"/>
      <c r="L61" s="440" t="s">
        <v>85</v>
      </c>
      <c r="M61" s="393"/>
    </row>
    <row r="62" spans="1:19">
      <c r="A62" s="441">
        <v>32</v>
      </c>
      <c r="B62" s="442" t="s">
        <v>346</v>
      </c>
      <c r="C62" s="443" t="s">
        <v>105</v>
      </c>
      <c r="D62" s="444" t="s">
        <v>347</v>
      </c>
      <c r="E62" s="443" t="s">
        <v>345</v>
      </c>
      <c r="F62" s="392"/>
      <c r="G62" s="445"/>
      <c r="H62" s="446"/>
      <c r="I62" s="447"/>
      <c r="J62" s="439" t="s">
        <v>85</v>
      </c>
      <c r="K62" s="15"/>
      <c r="L62" s="392" t="s">
        <v>85</v>
      </c>
      <c r="M62" s="393"/>
    </row>
    <row r="63" spans="1:19">
      <c r="A63" s="448">
        <v>33</v>
      </c>
      <c r="B63" s="449" t="s">
        <v>348</v>
      </c>
      <c r="C63" s="450" t="s">
        <v>105</v>
      </c>
      <c r="D63" s="451" t="s">
        <v>349</v>
      </c>
      <c r="E63" s="450" t="s">
        <v>345</v>
      </c>
      <c r="F63" s="436"/>
      <c r="G63" s="445"/>
      <c r="H63" s="446"/>
      <c r="I63" s="447"/>
      <c r="J63" s="439" t="s">
        <v>85</v>
      </c>
      <c r="K63" s="15"/>
      <c r="L63" s="392" t="s">
        <v>85</v>
      </c>
      <c r="M63" s="393"/>
    </row>
    <row r="64" spans="1:19" ht="13.5" thickBot="1">
      <c r="A64" s="410">
        <v>34</v>
      </c>
      <c r="B64" s="411" t="s">
        <v>350</v>
      </c>
      <c r="C64" s="412" t="s">
        <v>105</v>
      </c>
      <c r="D64" s="413" t="s">
        <v>351</v>
      </c>
      <c r="E64" s="412" t="s">
        <v>345</v>
      </c>
      <c r="F64" s="452"/>
      <c r="G64" s="453"/>
      <c r="H64" s="415"/>
      <c r="I64" s="452"/>
      <c r="J64" s="453" t="s">
        <v>85</v>
      </c>
      <c r="K64" s="454"/>
      <c r="L64" s="417" t="s">
        <v>85</v>
      </c>
      <c r="M64" s="393"/>
    </row>
    <row r="65" spans="1:17" ht="13.5" thickBot="1">
      <c r="A65" s="455"/>
      <c r="B65" s="456"/>
      <c r="C65" s="456"/>
      <c r="D65" s="456"/>
      <c r="E65" s="457"/>
      <c r="F65" s="457"/>
      <c r="G65" s="457"/>
      <c r="H65" s="457"/>
      <c r="I65" s="457"/>
      <c r="J65" s="457"/>
      <c r="K65" s="457"/>
      <c r="L65" s="457"/>
      <c r="M65" s="458"/>
    </row>
    <row r="66" spans="1:17" ht="32.1" customHeight="1">
      <c r="M66" s="38" t="str">
        <f>TEXT('User Select'!B40,"mmmm d, yyyy")</f>
        <v>January 15, 2025</v>
      </c>
    </row>
    <row r="67" spans="1:17"/>
    <row r="68" spans="1:17">
      <c r="A68" s="20"/>
    </row>
    <row r="69" spans="1:17"/>
    <row r="70" spans="1:17"/>
    <row r="71" spans="1:17" ht="15" hidden="1">
      <c r="A71" s="115" t="s">
        <v>33</v>
      </c>
    </row>
    <row r="75" spans="1:17" hidden="1">
      <c r="Q75" s="459"/>
    </row>
    <row r="76" spans="1:17" hidden="1">
      <c r="Q76" s="401"/>
    </row>
    <row r="77" spans="1:17" hidden="1">
      <c r="Q77" s="401"/>
    </row>
    <row r="79" spans="1:17" hidden="1">
      <c r="Q79" s="459"/>
    </row>
    <row r="80" spans="1:17" hidden="1">
      <c r="Q80" s="401"/>
    </row>
    <row r="81" spans="17:17" hidden="1">
      <c r="Q81" s="401"/>
    </row>
    <row r="82" spans="17:17" hidden="1">
      <c r="Q82" s="401"/>
    </row>
    <row r="83" spans="17:17" hidden="1">
      <c r="Q83" s="401"/>
    </row>
    <row r="85" spans="17:17" hidden="1">
      <c r="Q85" s="459"/>
    </row>
    <row r="86" spans="17:17" hidden="1">
      <c r="Q86" s="401"/>
    </row>
    <row r="87" spans="17:17" hidden="1">
      <c r="Q87" s="401"/>
    </row>
    <row r="88" spans="17:17" hidden="1">
      <c r="Q88" s="401"/>
    </row>
    <row r="89" spans="17:17" hidden="1">
      <c r="Q89" s="401"/>
    </row>
  </sheetData>
  <sheetProtection algorithmName="SHA-512" hashValue="+MIbWnHGYXg4sgkwTknbARAuuLfGumHLQtQ295W3RkNxx1T16M/MmpIu9AkYUlduuX/br26AMX3PCaSHnOT6MA==" saltValue="QYiGHxNaP6NyUKpqXnFwsA==" spinCount="100000" sheet="1" objects="1" scenarios="1" formatRows="0"/>
  <mergeCells count="4">
    <mergeCell ref="A6:L6"/>
    <mergeCell ref="A7:L7"/>
    <mergeCell ref="A54:L54"/>
    <mergeCell ref="G56:I56"/>
  </mergeCells>
  <dataValidations count="17">
    <dataValidation type="list" allowBlank="1" showInputMessage="1" showErrorMessage="1" prompt="Indicate if transportation is typically needed when providing this service." sqref="J14:J26 J29:J30 J33:J35 J38:J45 J48:J51 J61:J64" xr:uid="{22DF2E16-9DDB-4F62-9DE9-686E5062AB20}">
      <formula1>Yes_No_Dropdown1</formula1>
    </dataValidation>
    <dataValidation allowBlank="1" showErrorMessage="1" sqref="K14:K51" xr:uid="{7392704B-749D-4329-9948-1D0EF8352627}"/>
    <dataValidation allowBlank="1" showInputMessage="1" showErrorMessage="1" prompt="The pre-populated values reflect initial assumptions that could be used in the Social and Human Services Comparison Rate Development report." sqref="H29:H30 F33:F35 F29:F30 H33:H35 H38:H45 F38:F45 F48:F51 H48:H51 F14:F26 H14:H26" xr:uid="{9311FE50-92E3-4BB9-8C7B-E0A2CEAA11E0}"/>
    <dataValidation allowBlank="1" showInputMessage="1" showErrorMessage="1" prompt="Enter the average number of direct caregivers staffed in a day divided by the average number of therapists staffed per day. Direct caregivers should not include supervisors, nursing staff, or therapist staff." sqref="I61:I64" xr:uid="{1C5C976D-BE7C-4D7F-88F2-8C6A22C458D1}"/>
    <dataValidation allowBlank="1" showInputMessage="1" showErrorMessage="1" prompt="Enter the average number of direct caregivers staffed in a day divided by the average number of nursing staff available per day. Direct caregivers should not include supervisors, nursing staff, or therapist staff." sqref="H61:H64" xr:uid="{5FB16F3A-9178-432E-A98E-B764CEB6CE0C}"/>
    <dataValidation allowBlank="1" showInputMessage="1" showErrorMessage="1" prompt="Enter the average number of direct caregivers staffed in a day divided by the average number of superviors staffed per day. Direct caregivers should not include supervisors, nursing staff, or therapist staff." sqref="G61:G64" xr:uid="{942C5FA5-03C8-4C38-AA24-D08D43AC7640}"/>
    <dataValidation type="list" allowBlank="1" showInputMessage="1" showErrorMessage="1" prompt="Select the most common provider group administering direct caregiver services at the agency. This should exclude supervisors, nursing, or therapist staff." sqref="L61:L64" xr:uid="{3128A6A4-2799-4E81-AAD0-CB50E126ABFE}">
      <formula1>INDIRECT($P$16)</formula1>
    </dataValidation>
    <dataValidation allowBlank="1" showInputMessage="1" showErrorMessage="1" prompt="Enter the average number of individuals served in a day divided by the average number of anticipated direct caregivers per day. Direct caregivers should not include supervisors, nursing staff, or therapist staff." sqref="F61:F64" xr:uid="{F2368A7E-5BAE-4FA6-9470-EE915F6D7192}"/>
    <dataValidation type="list" allowBlank="1" showInputMessage="1" showErrorMessage="1" prompt="If the assumption in Column (H) does not align with your experience, select the option that best fits the actual indirect time taken to administer this service." sqref="I14:I26 I29:I30 I38:I45 I33:I35 I48:I51" xr:uid="{63E450E1-7785-42C0-BB81-44777254380C}">
      <formula1>INDIRECT($P$15)</formula1>
    </dataValidation>
    <dataValidation type="list" allowBlank="1" showInputMessage="1" showErrorMessage="1" prompt="If the assumption in Column (F) does not align with your experience, select the option that best fits the actual direct time taken to administer this service." sqref="G29:G30 G14:G26 G48:G51 G38:G45 G33:G35" xr:uid="{60914EA0-1DB9-4F45-A390-12741BECD8D7}">
      <formula1>INDIRECT($P$15)</formula1>
    </dataValidation>
    <dataValidation allowBlank="1" showInputMessage="1" showErrorMessage="1" prompt="Identifies the service description." sqref="D33:D35 D29:D30 D38:D45 D48:D51 D61:D64 D14:D26" xr:uid="{8F9E23BE-EC45-438E-B4C8-81B3211433D1}"/>
    <dataValidation allowBlank="1" showInputMessage="1" showErrorMessage="1" prompt="Identifies the provider group category." sqref="C33:C35 C29:C30 C38:C45 C48:C51 C61:C64 C14:C26" xr:uid="{708B90AD-08D3-459B-A1FC-178356BC822C}"/>
    <dataValidation allowBlank="1" showInputMessage="1" showErrorMessage="1" prompt="Identifies the service specific reporting unit." sqref="E33:E35 E29:E30 E38:E45 E48:E51 E61:E64 E14:E26" xr:uid="{D93DB572-03ED-49BE-B8E4-65BCE5CC0E8A}"/>
    <dataValidation allowBlank="1" showInputMessage="1" showErrorMessage="1" prompt="HCPCS code applicable to reported service." sqref="B33:B35 B29:B30 B38:B45 B48:B51 B61:B64 B14:B26" xr:uid="{8BBA41BC-6F57-4A6C-8A88-AABA1B9D2790}"/>
    <dataValidation type="list" allowBlank="1" showInputMessage="1" showErrorMessage="1" prompt="Select the most common provider group administering this service at the agency." sqref="L29:L30 L14:L26 L48:L51 L38:L45 L33:L35" xr:uid="{E5801FA8-EE97-445D-92DA-2D4774D9E1AA}">
      <formula1>INDIRECT($P$16)</formula1>
    </dataValidation>
    <dataValidation type="list" allowBlank="1" showErrorMessage="1" sqref="I66:L66" xr:uid="{5D80BF19-3813-49F5-A2F8-B92BE0861CA8}">
      <formula1>$AI$15:$AI$20</formula1>
    </dataValidation>
    <dataValidation type="decimal" operator="greaterThan" allowBlank="1" showInputMessage="1" showErrorMessage="1" sqref="M5:M6 M65 M59 M8:M55" xr:uid="{53CE0F92-432D-4943-820D-94853EE7B5D7}">
      <formula1>-1</formula1>
    </dataValidation>
  </dataValidations>
  <printOptions horizontalCentered="1"/>
  <pageMargins left="0.25" right="0.25" top="0.6" bottom="0.6" header="0.25" footer="0.25"/>
  <pageSetup scale="54" fitToHeight="0" orientation="landscape" r:id="rId1"/>
  <headerFooter>
    <oddFooter>&amp;L&amp;"Arial,Regular"&amp;10&amp;A&amp;C&amp;"Arial,Bold"&amp;10Milliman&amp;R&amp;"Arial,Regular"&amp;10Page &amp;P</oddFooter>
  </headerFooter>
  <rowBreaks count="1" manualBreakCount="1">
    <brk id="51" max="12" man="1"/>
  </rowBreaks>
  <colBreaks count="1" manualBreakCount="1">
    <brk id="12" max="65" man="1"/>
  </col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6E9E4-011F-443F-929A-E2756B944F3E}">
  <sheetPr codeName="Sheet12">
    <pageSetUpPr fitToPage="1"/>
  </sheetPr>
  <dimension ref="A1:AR149"/>
  <sheetViews>
    <sheetView showGridLines="0" zoomScale="85" zoomScaleNormal="85" zoomScalePageLayoutView="85" workbookViewId="0"/>
  </sheetViews>
  <sheetFormatPr defaultColWidth="0" defaultRowHeight="12.75" zeroHeight="1"/>
  <cols>
    <col min="1" max="1" width="6.42578125" style="353" customWidth="1"/>
    <col min="2" max="2" width="9.28515625" style="353" customWidth="1"/>
    <col min="3" max="3" width="16.7109375" style="353" customWidth="1"/>
    <col min="4" max="4" width="20.5703125" style="353" customWidth="1"/>
    <col min="5" max="5" width="38.85546875" style="353" customWidth="1"/>
    <col min="6" max="8" width="18.85546875" style="353" customWidth="1"/>
    <col min="9" max="11" width="18.85546875" style="20" customWidth="1"/>
    <col min="12" max="12" width="11.85546875" style="20" customWidth="1"/>
    <col min="13" max="18" width="18.85546875" style="20" customWidth="1"/>
    <col min="19" max="19" width="1.42578125" style="353" customWidth="1"/>
    <col min="20" max="20" width="9.140625" style="15" hidden="1" customWidth="1"/>
    <col min="21" max="21" width="11.42578125" style="15" hidden="1" customWidth="1"/>
    <col min="22" max="22" width="16" style="15" hidden="1" customWidth="1"/>
    <col min="23" max="23" width="11.42578125" style="15" hidden="1" customWidth="1"/>
    <col min="24" max="24" width="22.140625" style="15" hidden="1" customWidth="1"/>
    <col min="25" max="27" width="11.42578125" style="15" hidden="1" customWidth="1"/>
    <col min="28" max="28" width="21.140625" style="15" hidden="1" customWidth="1"/>
    <col min="29" max="29" width="11.42578125" style="15" hidden="1" customWidth="1"/>
    <col min="30" max="36" width="10.85546875" style="15" hidden="1" customWidth="1"/>
    <col min="37" max="43" width="9.140625" style="15" hidden="1" customWidth="1"/>
    <col min="44" max="44" width="10.5703125" style="15" hidden="1" customWidth="1"/>
    <col min="45" max="16384" width="9.140625" style="15" hidden="1"/>
  </cols>
  <sheetData>
    <row r="1" spans="1:25" ht="15" customHeight="1">
      <c r="A1" s="268" t="str">
        <f>'User Select'!A1</f>
        <v>Rhode Island Office of the Health Insurance Commissioner</v>
      </c>
      <c r="B1" s="347"/>
      <c r="C1" s="347"/>
      <c r="D1" s="347"/>
      <c r="E1" s="347"/>
      <c r="F1" s="347"/>
      <c r="G1" s="347"/>
      <c r="H1" s="347"/>
      <c r="I1" s="347"/>
      <c r="J1" s="347"/>
      <c r="K1" s="348"/>
      <c r="L1" s="348"/>
      <c r="M1" s="348"/>
      <c r="N1" s="348"/>
      <c r="O1" s="348"/>
      <c r="P1" s="348"/>
      <c r="Q1" s="348"/>
      <c r="R1" s="348"/>
      <c r="S1" s="348"/>
      <c r="T1" s="39" t="s">
        <v>33</v>
      </c>
      <c r="V1" s="122"/>
      <c r="W1" s="272"/>
    </row>
    <row r="2" spans="1:25" ht="15" customHeight="1">
      <c r="A2" s="273" t="str">
        <f>'User Select'!A2</f>
        <v>Social and Human Services Staffing and Expense Survey - 2025 Data Collection Tool</v>
      </c>
      <c r="B2" s="349"/>
      <c r="C2" s="349"/>
      <c r="D2" s="349"/>
      <c r="E2" s="349"/>
      <c r="F2" s="349"/>
      <c r="G2" s="349"/>
      <c r="H2" s="349"/>
      <c r="I2" s="349"/>
      <c r="J2" s="349"/>
      <c r="K2" s="350"/>
      <c r="L2" s="350"/>
      <c r="M2" s="350"/>
      <c r="N2" s="350"/>
      <c r="O2" s="350"/>
      <c r="P2" s="350"/>
      <c r="Q2" s="350"/>
      <c r="R2" s="350"/>
      <c r="S2" s="350"/>
      <c r="T2" s="39"/>
      <c r="V2" s="276"/>
      <c r="W2" s="272"/>
    </row>
    <row r="3" spans="1:25" ht="15" customHeight="1">
      <c r="A3" s="277" t="s">
        <v>65</v>
      </c>
      <c r="B3" s="349"/>
      <c r="C3" s="349"/>
      <c r="D3" s="349"/>
      <c r="E3" s="349"/>
      <c r="F3" s="349"/>
      <c r="G3" s="349"/>
      <c r="H3" s="349"/>
      <c r="I3" s="349"/>
      <c r="J3" s="349"/>
      <c r="K3" s="350"/>
      <c r="L3" s="350"/>
      <c r="M3" s="350"/>
      <c r="N3" s="350"/>
      <c r="O3" s="350"/>
      <c r="P3" s="350"/>
      <c r="Q3" s="350"/>
      <c r="R3" s="350"/>
      <c r="S3" s="350"/>
      <c r="V3" s="460" t="s">
        <v>352</v>
      </c>
    </row>
    <row r="4" spans="1:25" ht="12.95" customHeight="1">
      <c r="A4" s="351"/>
      <c r="B4" s="352"/>
      <c r="S4" s="354"/>
      <c r="V4" s="355" t="s">
        <v>245</v>
      </c>
    </row>
    <row r="5" spans="1:25" ht="15.95" customHeight="1">
      <c r="A5" s="356" t="s">
        <v>88</v>
      </c>
      <c r="B5" s="357"/>
      <c r="C5" s="357"/>
      <c r="D5" s="357"/>
      <c r="E5" s="357"/>
      <c r="F5" s="357"/>
      <c r="G5" s="357"/>
      <c r="H5" s="357"/>
      <c r="I5" s="358"/>
      <c r="J5" s="358"/>
      <c r="K5" s="358"/>
      <c r="L5" s="358"/>
      <c r="M5" s="358"/>
      <c r="N5" s="358"/>
      <c r="O5" s="358"/>
      <c r="P5" s="358"/>
      <c r="Q5" s="358"/>
      <c r="R5" s="358"/>
      <c r="S5" s="359"/>
      <c r="V5" s="276" t="str">
        <f>"Reporting period for this section: "&amp;'User Select'!B35&amp;"."</f>
        <v>Reporting period for this section: 7/1/2023 - 6/30/2024.</v>
      </c>
    </row>
    <row r="6" spans="1:25" s="360" customFormat="1" ht="55.5" customHeight="1">
      <c r="A6" s="625" t="str">
        <f>V3</f>
        <v>Each applicable field contains instructions to assist the agency in completing this section. Please read each field carefully and refer to the Instructions tab for additional guidance. Please note this input table is for team-based Mental Health Psychiatric Restorative Residence (MHPRR) services. Only provide information for MHPRR services that your agency provides. If your agency does not provide a MHPRR level of service, please disregard that line item and leave entries at the default selection.
Note: Columns F through K are to be reported by Provider Group while columns M through Q are to be reported by service.</v>
      </c>
      <c r="B6" s="626"/>
      <c r="C6" s="626"/>
      <c r="D6" s="626"/>
      <c r="E6" s="626"/>
      <c r="F6" s="626"/>
      <c r="G6" s="626"/>
      <c r="H6" s="626"/>
      <c r="I6" s="626"/>
      <c r="J6" s="626"/>
      <c r="K6" s="626"/>
      <c r="L6" s="626"/>
      <c r="M6" s="626"/>
      <c r="N6" s="626"/>
      <c r="O6" s="626"/>
      <c r="P6" s="626"/>
      <c r="Q6" s="626"/>
      <c r="R6" s="626"/>
      <c r="S6" s="632"/>
      <c r="V6" s="361"/>
    </row>
    <row r="7" spans="1:25" ht="18.600000000000001" customHeight="1">
      <c r="A7" s="288" t="str">
        <f>V5</f>
        <v>Reporting period for this section: 7/1/2023 - 6/30/2024.</v>
      </c>
      <c r="B7" s="289"/>
      <c r="C7" s="289"/>
      <c r="D7" s="289"/>
      <c r="E7" s="289"/>
      <c r="F7" s="364"/>
      <c r="G7" s="364"/>
      <c r="H7" s="364"/>
      <c r="I7" s="364"/>
      <c r="J7" s="364"/>
      <c r="K7" s="364"/>
      <c r="L7" s="364"/>
      <c r="M7" s="364"/>
      <c r="N7" s="364"/>
      <c r="O7" s="364"/>
      <c r="P7" s="364"/>
      <c r="Q7" s="364"/>
      <c r="R7" s="364"/>
      <c r="S7" s="59"/>
      <c r="V7" s="365" t="s">
        <v>79</v>
      </c>
    </row>
    <row r="8" spans="1:25" ht="14.45" customHeight="1" thickBot="1">
      <c r="A8" s="366"/>
      <c r="B8" s="367"/>
      <c r="S8" s="368"/>
      <c r="V8" s="363"/>
    </row>
    <row r="9" spans="1:25">
      <c r="A9" s="369" t="s">
        <v>249</v>
      </c>
      <c r="B9" s="370" t="s">
        <v>250</v>
      </c>
      <c r="C9" s="370" t="s">
        <v>251</v>
      </c>
      <c r="D9" s="370" t="s">
        <v>252</v>
      </c>
      <c r="E9" s="370" t="s">
        <v>151</v>
      </c>
      <c r="F9" s="461" t="s">
        <v>353</v>
      </c>
      <c r="G9" s="462"/>
      <c r="H9" s="463"/>
      <c r="I9" s="461" t="s">
        <v>354</v>
      </c>
      <c r="J9" s="462"/>
      <c r="K9" s="463"/>
      <c r="L9" s="464"/>
      <c r="M9" s="461" t="s">
        <v>355</v>
      </c>
      <c r="N9" s="462"/>
      <c r="O9" s="462"/>
      <c r="P9" s="462"/>
      <c r="Q9" s="462"/>
      <c r="R9" s="463"/>
      <c r="S9" s="372"/>
      <c r="V9" s="363" t="s">
        <v>260</v>
      </c>
    </row>
    <row r="10" spans="1:25" ht="63.75">
      <c r="A10" s="373" t="s">
        <v>157</v>
      </c>
      <c r="B10" s="310" t="s">
        <v>158</v>
      </c>
      <c r="C10" s="310" t="s">
        <v>159</v>
      </c>
      <c r="D10" s="310" t="s">
        <v>160</v>
      </c>
      <c r="E10" s="310" t="s">
        <v>215</v>
      </c>
      <c r="F10" s="425" t="s">
        <v>356</v>
      </c>
      <c r="G10" s="374" t="s">
        <v>357</v>
      </c>
      <c r="H10" s="375" t="s">
        <v>358</v>
      </c>
      <c r="I10" s="425" t="s">
        <v>359</v>
      </c>
      <c r="J10" s="374" t="s">
        <v>360</v>
      </c>
      <c r="K10" s="375" t="s">
        <v>361</v>
      </c>
      <c r="L10" s="374" t="s">
        <v>362</v>
      </c>
      <c r="M10" s="425" t="s">
        <v>363</v>
      </c>
      <c r="N10" s="374" t="s">
        <v>364</v>
      </c>
      <c r="O10" s="374" t="s">
        <v>365</v>
      </c>
      <c r="P10" s="374" t="s">
        <v>366</v>
      </c>
      <c r="Q10" s="374" t="s">
        <v>367</v>
      </c>
      <c r="R10" s="375" t="s">
        <v>368</v>
      </c>
      <c r="S10" s="372"/>
      <c r="Y10" s="355"/>
    </row>
    <row r="11" spans="1:25">
      <c r="A11" s="465" cm="1">
        <f t="array" ref="A11">INDEX('6a. MHPRR Assumptions'!A$143:A$147,$V14)</f>
        <v>35</v>
      </c>
      <c r="B11" s="433" t="str" cm="1">
        <f t="array" ref="B11">INDEX('6a. MHPRR Assumptions'!B$143:B$147,$V14)</f>
        <v>H0019 U1</v>
      </c>
      <c r="C11" s="434" t="str" cm="1">
        <f t="array" ref="C11">INDEX('6a. MHPRR Assumptions'!C$143:C$147,$V14)</f>
        <v>MHPRR</v>
      </c>
      <c r="D11" s="633" t="str" cm="1">
        <f t="array" ref="D11">INDEX('6a. MHPRR Assumptions'!D$143:D$147,$V14)</f>
        <v>On-Site Supportive Psychiatric Rehabilitative Apartments</v>
      </c>
      <c r="E11" s="466" t="str" cm="1">
        <f t="array" ref="E11">INDEX('2. Direct Care Staff'!$C$24:$C$48,$W11)</f>
        <v>Less Than Bachelor's</v>
      </c>
      <c r="F11" s="467"/>
      <c r="G11" s="468"/>
      <c r="H11" s="440"/>
      <c r="I11" s="467"/>
      <c r="J11" s="468"/>
      <c r="K11" s="440"/>
      <c r="L11" s="469">
        <f>SUM(F11:H11)*5*8*52/1800+SUM(I11:K11)*2*8*52/1800</f>
        <v>0</v>
      </c>
      <c r="M11" s="467"/>
      <c r="N11" s="470"/>
      <c r="O11" s="390"/>
      <c r="P11" s="390"/>
      <c r="Q11" s="390"/>
      <c r="R11" s="471" t="str">
        <f>IFERROR((P11+Q11)/(O11+P11),"")</f>
        <v/>
      </c>
      <c r="S11" s="24"/>
      <c r="V11" s="472">
        <v>1</v>
      </c>
      <c r="W11" s="401">
        <v>1</v>
      </c>
      <c r="Y11" s="355"/>
    </row>
    <row r="12" spans="1:25">
      <c r="A12" s="465"/>
      <c r="B12" s="433"/>
      <c r="C12" s="434"/>
      <c r="D12" s="630"/>
      <c r="E12" s="473" t="str" cm="1">
        <f t="array" ref="E12">INDEX('2. Direct Care Staff'!$C$24:$C$48,$W12)</f>
        <v>Bachelor's Level</v>
      </c>
      <c r="F12" s="439"/>
      <c r="G12" s="390"/>
      <c r="H12" s="392"/>
      <c r="I12" s="439"/>
      <c r="J12" s="390"/>
      <c r="K12" s="392"/>
      <c r="L12" s="474">
        <f t="shared" ref="L12:L35" si="0">SUM(F12:H12)*5*8*52/1800+SUM(I12:K12)*2*8*52/1800</f>
        <v>0</v>
      </c>
      <c r="M12" s="475"/>
      <c r="N12" s="476"/>
      <c r="O12" s="476"/>
      <c r="P12" s="476"/>
      <c r="Q12" s="476"/>
      <c r="R12" s="477"/>
      <c r="S12" s="24"/>
      <c r="V12" s="472">
        <f t="shared" ref="V12:V75" si="1">IF(W12=1,V11+1,V11)</f>
        <v>1</v>
      </c>
      <c r="W12" s="401">
        <f>W11+1</f>
        <v>2</v>
      </c>
      <c r="Y12" s="355"/>
    </row>
    <row r="13" spans="1:25">
      <c r="A13" s="465"/>
      <c r="B13" s="433"/>
      <c r="C13" s="434"/>
      <c r="D13" s="630"/>
      <c r="E13" s="478" t="str" cm="1">
        <f t="array" ref="E13">INDEX('2. Direct Care Staff'!$C$24:$C$48,$W13)</f>
        <v>Master's Licensed (LCSW, LMFT, LMHC)</v>
      </c>
      <c r="F13" s="439"/>
      <c r="G13" s="390"/>
      <c r="H13" s="392"/>
      <c r="I13" s="439"/>
      <c r="J13" s="390"/>
      <c r="K13" s="392"/>
      <c r="L13" s="479">
        <f t="shared" si="0"/>
        <v>0</v>
      </c>
      <c r="M13" s="475"/>
      <c r="N13" s="476"/>
      <c r="O13" s="476"/>
      <c r="P13" s="476"/>
      <c r="Q13" s="476"/>
      <c r="R13" s="477"/>
      <c r="S13" s="24"/>
      <c r="V13" s="472">
        <f t="shared" si="1"/>
        <v>1</v>
      </c>
      <c r="W13" s="401">
        <f t="shared" ref="W13:W35" si="2">W12+1</f>
        <v>3</v>
      </c>
      <c r="Y13" s="355"/>
    </row>
    <row r="14" spans="1:25">
      <c r="A14" s="465"/>
      <c r="B14" s="433"/>
      <c r="C14" s="434"/>
      <c r="D14" s="630"/>
      <c r="E14" s="473" t="str" cm="1">
        <f t="array" ref="E14">INDEX('2. Direct Care Staff'!$C$24:$C$48,$W14)</f>
        <v>Other Master's Social Worker</v>
      </c>
      <c r="F14" s="439"/>
      <c r="G14" s="390"/>
      <c r="H14" s="392"/>
      <c r="I14" s="439"/>
      <c r="J14" s="390"/>
      <c r="K14" s="392"/>
      <c r="L14" s="474">
        <f t="shared" si="0"/>
        <v>0</v>
      </c>
      <c r="M14" s="475"/>
      <c r="N14" s="476"/>
      <c r="O14" s="476"/>
      <c r="P14" s="476"/>
      <c r="Q14" s="476"/>
      <c r="R14" s="477"/>
      <c r="S14" s="24"/>
      <c r="V14" s="472">
        <f t="shared" si="1"/>
        <v>1</v>
      </c>
      <c r="W14" s="401">
        <f t="shared" si="2"/>
        <v>4</v>
      </c>
      <c r="Y14" s="355"/>
    </row>
    <row r="15" spans="1:25">
      <c r="A15" s="465"/>
      <c r="B15" s="433"/>
      <c r="C15" s="434"/>
      <c r="D15" s="630"/>
      <c r="E15" s="478" t="str" cm="1">
        <f t="array" ref="E15">INDEX('2. Direct Care Staff'!$C$24:$C$48,$W15)</f>
        <v>LCDP</v>
      </c>
      <c r="F15" s="439"/>
      <c r="G15" s="390"/>
      <c r="H15" s="392"/>
      <c r="I15" s="439"/>
      <c r="J15" s="390"/>
      <c r="K15" s="392"/>
      <c r="L15" s="479">
        <f t="shared" si="0"/>
        <v>0</v>
      </c>
      <c r="M15" s="475"/>
      <c r="N15" s="476"/>
      <c r="O15" s="476"/>
      <c r="P15" s="476"/>
      <c r="Q15" s="476"/>
      <c r="R15" s="477"/>
      <c r="S15" s="24"/>
      <c r="V15" s="472">
        <f t="shared" si="1"/>
        <v>1</v>
      </c>
      <c r="W15" s="401">
        <f t="shared" si="2"/>
        <v>5</v>
      </c>
      <c r="Y15" s="355"/>
    </row>
    <row r="16" spans="1:25">
      <c r="A16" s="465"/>
      <c r="B16" s="433"/>
      <c r="C16" s="434"/>
      <c r="D16" s="630"/>
      <c r="E16" s="473" t="str" cm="1">
        <f t="array" ref="E16">INDEX('2. Direct Care Staff'!$C$24:$C$48,$W16)</f>
        <v>Medical Assistant</v>
      </c>
      <c r="F16" s="439"/>
      <c r="G16" s="390"/>
      <c r="H16" s="392"/>
      <c r="I16" s="439"/>
      <c r="J16" s="390"/>
      <c r="K16" s="392"/>
      <c r="L16" s="474">
        <f t="shared" si="0"/>
        <v>0</v>
      </c>
      <c r="M16" s="475"/>
      <c r="N16" s="476"/>
      <c r="O16" s="476"/>
      <c r="P16" s="476"/>
      <c r="Q16" s="476"/>
      <c r="R16" s="477"/>
      <c r="S16" s="24"/>
      <c r="V16" s="472">
        <f t="shared" si="1"/>
        <v>1</v>
      </c>
      <c r="W16" s="401">
        <f t="shared" si="2"/>
        <v>6</v>
      </c>
      <c r="Y16" s="355"/>
    </row>
    <row r="17" spans="1:25">
      <c r="A17" s="465"/>
      <c r="B17" s="433"/>
      <c r="C17" s="434"/>
      <c r="D17" s="630"/>
      <c r="E17" s="478" t="str" cm="1">
        <f t="array" ref="E17">INDEX('2. Direct Care Staff'!$C$24:$C$48,$W17)</f>
        <v>CNA</v>
      </c>
      <c r="F17" s="439"/>
      <c r="G17" s="390"/>
      <c r="H17" s="392"/>
      <c r="I17" s="439"/>
      <c r="J17" s="390"/>
      <c r="K17" s="392"/>
      <c r="L17" s="479">
        <f t="shared" si="0"/>
        <v>0</v>
      </c>
      <c r="M17" s="475"/>
      <c r="N17" s="476"/>
      <c r="O17" s="476"/>
      <c r="P17" s="476"/>
      <c r="Q17" s="476"/>
      <c r="R17" s="477"/>
      <c r="S17" s="24"/>
      <c r="V17" s="472">
        <f t="shared" si="1"/>
        <v>1</v>
      </c>
      <c r="W17" s="401">
        <f t="shared" si="2"/>
        <v>7</v>
      </c>
      <c r="Y17" s="355"/>
    </row>
    <row r="18" spans="1:25">
      <c r="A18" s="465"/>
      <c r="B18" s="433"/>
      <c r="C18" s="434"/>
      <c r="D18" s="630"/>
      <c r="E18" s="473" t="str" cm="1">
        <f t="array" ref="E18">INDEX('2. Direct Care Staff'!$C$24:$C$48,$W18)</f>
        <v>Homemaker</v>
      </c>
      <c r="F18" s="439"/>
      <c r="G18" s="390"/>
      <c r="H18" s="392"/>
      <c r="I18" s="439"/>
      <c r="J18" s="390"/>
      <c r="K18" s="392"/>
      <c r="L18" s="474">
        <f t="shared" si="0"/>
        <v>0</v>
      </c>
      <c r="M18" s="475"/>
      <c r="N18" s="476"/>
      <c r="O18" s="476"/>
      <c r="P18" s="476"/>
      <c r="Q18" s="476"/>
      <c r="R18" s="477"/>
      <c r="S18" s="24"/>
      <c r="V18" s="472">
        <f t="shared" si="1"/>
        <v>1</v>
      </c>
      <c r="W18" s="401">
        <f t="shared" si="2"/>
        <v>8</v>
      </c>
      <c r="Y18" s="355"/>
    </row>
    <row r="19" spans="1:25">
      <c r="A19" s="465"/>
      <c r="B19" s="433"/>
      <c r="C19" s="434"/>
      <c r="D19" s="630"/>
      <c r="E19" s="478" t="str" cm="1">
        <f t="array" ref="E19">INDEX('2. Direct Care Staff'!$C$24:$C$48,$W19)</f>
        <v>Licensed Nurse (LPN, LVN)</v>
      </c>
      <c r="F19" s="439"/>
      <c r="G19" s="390"/>
      <c r="H19" s="392"/>
      <c r="I19" s="439"/>
      <c r="J19" s="390"/>
      <c r="K19" s="392"/>
      <c r="L19" s="479">
        <f t="shared" si="0"/>
        <v>0</v>
      </c>
      <c r="M19" s="475"/>
      <c r="N19" s="476"/>
      <c r="O19" s="476"/>
      <c r="P19" s="476"/>
      <c r="Q19" s="476"/>
      <c r="R19" s="477"/>
      <c r="S19" s="24"/>
      <c r="V19" s="472">
        <f t="shared" si="1"/>
        <v>1</v>
      </c>
      <c r="W19" s="401">
        <f t="shared" si="2"/>
        <v>9</v>
      </c>
      <c r="Y19" s="355"/>
    </row>
    <row r="20" spans="1:25">
      <c r="A20" s="465"/>
      <c r="B20" s="433"/>
      <c r="C20" s="434"/>
      <c r="D20" s="630"/>
      <c r="E20" s="473" t="str" cm="1">
        <f t="array" ref="E20">INDEX('2. Direct Care Staff'!$C$24:$C$48,$W20)</f>
        <v>Registered Nurse</v>
      </c>
      <c r="F20" s="439"/>
      <c r="G20" s="390"/>
      <c r="H20" s="392"/>
      <c r="I20" s="439"/>
      <c r="J20" s="390"/>
      <c r="K20" s="392"/>
      <c r="L20" s="474">
        <f t="shared" si="0"/>
        <v>0</v>
      </c>
      <c r="M20" s="475"/>
      <c r="N20" s="476"/>
      <c r="O20" s="476"/>
      <c r="P20" s="476"/>
      <c r="Q20" s="476"/>
      <c r="R20" s="477"/>
      <c r="S20" s="24"/>
      <c r="V20" s="472">
        <f t="shared" si="1"/>
        <v>1</v>
      </c>
      <c r="W20" s="401">
        <f t="shared" si="2"/>
        <v>10</v>
      </c>
      <c r="Y20" s="355"/>
    </row>
    <row r="21" spans="1:25">
      <c r="A21" s="465"/>
      <c r="B21" s="433"/>
      <c r="C21" s="434"/>
      <c r="D21" s="630"/>
      <c r="E21" s="478" t="str" cm="1">
        <f t="array" ref="E21">INDEX('2. Direct Care Staff'!$C$24:$C$48,$W21)</f>
        <v>Advanced Practice Professional</v>
      </c>
      <c r="F21" s="439"/>
      <c r="G21" s="390"/>
      <c r="H21" s="392"/>
      <c r="I21" s="439"/>
      <c r="J21" s="390"/>
      <c r="K21" s="392"/>
      <c r="L21" s="479">
        <f t="shared" si="0"/>
        <v>0</v>
      </c>
      <c r="M21" s="475"/>
      <c r="N21" s="476"/>
      <c r="O21" s="476"/>
      <c r="P21" s="476"/>
      <c r="Q21" s="476"/>
      <c r="R21" s="477"/>
      <c r="S21" s="24"/>
      <c r="V21" s="472">
        <f t="shared" si="1"/>
        <v>1</v>
      </c>
      <c r="W21" s="401">
        <f t="shared" si="2"/>
        <v>11</v>
      </c>
      <c r="Y21" s="355"/>
    </row>
    <row r="22" spans="1:25">
      <c r="A22" s="465"/>
      <c r="B22" s="433"/>
      <c r="C22" s="434"/>
      <c r="D22" s="630"/>
      <c r="E22" s="473" t="str" cm="1">
        <f t="array" ref="E22">INDEX('2. Direct Care Staff'!$C$24:$C$48,$W22)</f>
        <v>Pharmacist</v>
      </c>
      <c r="F22" s="439"/>
      <c r="G22" s="390"/>
      <c r="H22" s="392"/>
      <c r="I22" s="439"/>
      <c r="J22" s="390"/>
      <c r="K22" s="392"/>
      <c r="L22" s="474">
        <f t="shared" si="0"/>
        <v>0</v>
      </c>
      <c r="M22" s="475"/>
      <c r="N22" s="476"/>
      <c r="O22" s="476"/>
      <c r="P22" s="476"/>
      <c r="Q22" s="476"/>
      <c r="R22" s="477"/>
      <c r="S22" s="24"/>
      <c r="V22" s="472">
        <f t="shared" si="1"/>
        <v>1</v>
      </c>
      <c r="W22" s="401">
        <f t="shared" si="2"/>
        <v>12</v>
      </c>
      <c r="Y22" s="355"/>
    </row>
    <row r="23" spans="1:25">
      <c r="A23" s="465"/>
      <c r="B23" s="433"/>
      <c r="C23" s="434"/>
      <c r="D23" s="630"/>
      <c r="E23" s="478" t="str" cm="1">
        <f t="array" ref="E23">INDEX('2. Direct Care Staff'!$C$24:$C$48,$W23)</f>
        <v>Physician</v>
      </c>
      <c r="F23" s="439"/>
      <c r="G23" s="390"/>
      <c r="H23" s="392"/>
      <c r="I23" s="439"/>
      <c r="J23" s="390"/>
      <c r="K23" s="392"/>
      <c r="L23" s="479">
        <f t="shared" si="0"/>
        <v>0</v>
      </c>
      <c r="M23" s="475"/>
      <c r="N23" s="476"/>
      <c r="O23" s="476"/>
      <c r="P23" s="476"/>
      <c r="Q23" s="476"/>
      <c r="R23" s="477"/>
      <c r="S23" s="24"/>
      <c r="V23" s="472">
        <f t="shared" si="1"/>
        <v>1</v>
      </c>
      <c r="W23" s="401">
        <f t="shared" si="2"/>
        <v>13</v>
      </c>
      <c r="Y23" s="355"/>
    </row>
    <row r="24" spans="1:25">
      <c r="A24" s="465"/>
      <c r="B24" s="433"/>
      <c r="C24" s="434"/>
      <c r="D24" s="630"/>
      <c r="E24" s="473" t="str" cm="1">
        <f t="array" ref="E24">INDEX('2. Direct Care Staff'!$C$24:$C$48,$W24)</f>
        <v>Psychiatrist</v>
      </c>
      <c r="F24" s="439"/>
      <c r="G24" s="390"/>
      <c r="H24" s="392"/>
      <c r="I24" s="439"/>
      <c r="J24" s="390"/>
      <c r="K24" s="392"/>
      <c r="L24" s="474">
        <f t="shared" si="0"/>
        <v>0</v>
      </c>
      <c r="M24" s="475"/>
      <c r="N24" s="476"/>
      <c r="O24" s="476"/>
      <c r="P24" s="476"/>
      <c r="Q24" s="476"/>
      <c r="R24" s="477"/>
      <c r="S24" s="24"/>
      <c r="V24" s="472">
        <f t="shared" si="1"/>
        <v>1</v>
      </c>
      <c r="W24" s="401">
        <f t="shared" si="2"/>
        <v>14</v>
      </c>
      <c r="Y24" s="355"/>
    </row>
    <row r="25" spans="1:25">
      <c r="A25" s="465"/>
      <c r="B25" s="433"/>
      <c r="C25" s="434"/>
      <c r="D25" s="630"/>
      <c r="E25" s="478" t="str" cm="1">
        <f t="array" ref="E25">INDEX('2. Direct Care Staff'!$C$24:$C$48,$W25)</f>
        <v>Registered Dietician</v>
      </c>
      <c r="F25" s="439"/>
      <c r="G25" s="390"/>
      <c r="H25" s="392"/>
      <c r="I25" s="439"/>
      <c r="J25" s="390"/>
      <c r="K25" s="392"/>
      <c r="L25" s="479">
        <f t="shared" si="0"/>
        <v>0</v>
      </c>
      <c r="M25" s="475"/>
      <c r="N25" s="476"/>
      <c r="O25" s="476"/>
      <c r="P25" s="476"/>
      <c r="Q25" s="476"/>
      <c r="R25" s="477"/>
      <c r="S25" s="24"/>
      <c r="V25" s="472">
        <f t="shared" si="1"/>
        <v>1</v>
      </c>
      <c r="W25" s="401">
        <f t="shared" si="2"/>
        <v>15</v>
      </c>
      <c r="Y25" s="355"/>
    </row>
    <row r="26" spans="1:25">
      <c r="A26" s="465"/>
      <c r="B26" s="433"/>
      <c r="C26" s="434"/>
      <c r="D26" s="630"/>
      <c r="E26" s="473" t="str" cm="1">
        <f t="array" ref="E26">INDEX('2. Direct Care Staff'!$C$24:$C$48,$W26)</f>
        <v>Speech Pathologist</v>
      </c>
      <c r="F26" s="439"/>
      <c r="G26" s="390"/>
      <c r="H26" s="392"/>
      <c r="I26" s="439"/>
      <c r="J26" s="390"/>
      <c r="K26" s="392"/>
      <c r="L26" s="474">
        <f t="shared" si="0"/>
        <v>0</v>
      </c>
      <c r="M26" s="475"/>
      <c r="N26" s="476"/>
      <c r="O26" s="476"/>
      <c r="P26" s="476"/>
      <c r="Q26" s="476"/>
      <c r="R26" s="477"/>
      <c r="S26" s="24"/>
      <c r="V26" s="472">
        <f t="shared" si="1"/>
        <v>1</v>
      </c>
      <c r="W26" s="401">
        <f t="shared" si="2"/>
        <v>16</v>
      </c>
      <c r="Y26" s="355"/>
    </row>
    <row r="27" spans="1:25">
      <c r="A27" s="465"/>
      <c r="B27" s="433"/>
      <c r="C27" s="434"/>
      <c r="D27" s="630"/>
      <c r="E27" s="478" t="str" cm="1">
        <f t="array" ref="E27">INDEX('2. Direct Care Staff'!$C$24:$C$48,$W27)</f>
        <v>Occupational Therapist</v>
      </c>
      <c r="F27" s="439"/>
      <c r="G27" s="390"/>
      <c r="H27" s="392"/>
      <c r="I27" s="439"/>
      <c r="J27" s="390"/>
      <c r="K27" s="392"/>
      <c r="L27" s="479">
        <f t="shared" si="0"/>
        <v>0</v>
      </c>
      <c r="M27" s="475"/>
      <c r="N27" s="476"/>
      <c r="O27" s="476"/>
      <c r="P27" s="476"/>
      <c r="Q27" s="476"/>
      <c r="R27" s="477"/>
      <c r="S27" s="24"/>
      <c r="V27" s="472">
        <f t="shared" si="1"/>
        <v>1</v>
      </c>
      <c r="W27" s="401">
        <f t="shared" si="2"/>
        <v>17</v>
      </c>
      <c r="Y27" s="355"/>
    </row>
    <row r="28" spans="1:25">
      <c r="A28" s="465"/>
      <c r="B28" s="433"/>
      <c r="C28" s="434"/>
      <c r="D28" s="630"/>
      <c r="E28" s="473" t="str" cm="1">
        <f t="array" ref="E28">INDEX('2. Direct Care Staff'!$C$24:$C$48,$W28)</f>
        <v>Physical Therapist</v>
      </c>
      <c r="F28" s="439"/>
      <c r="G28" s="390"/>
      <c r="H28" s="392"/>
      <c r="I28" s="439"/>
      <c r="J28" s="390"/>
      <c r="K28" s="392"/>
      <c r="L28" s="474">
        <f t="shared" si="0"/>
        <v>0</v>
      </c>
      <c r="M28" s="475"/>
      <c r="N28" s="476"/>
      <c r="O28" s="476"/>
      <c r="P28" s="476"/>
      <c r="Q28" s="476"/>
      <c r="R28" s="477"/>
      <c r="S28" s="24"/>
      <c r="V28" s="472">
        <f t="shared" si="1"/>
        <v>1</v>
      </c>
      <c r="W28" s="401">
        <f t="shared" si="2"/>
        <v>18</v>
      </c>
      <c r="Y28" s="355"/>
    </row>
    <row r="29" spans="1:25">
      <c r="A29" s="465"/>
      <c r="B29" s="433"/>
      <c r="C29" s="434"/>
      <c r="D29" s="630"/>
      <c r="E29" s="478" t="str" cm="1">
        <f t="array" ref="E29">INDEX('2. Direct Care Staff'!$C$24:$C$48,$W29)</f>
        <v>Psychologist</v>
      </c>
      <c r="F29" s="439"/>
      <c r="G29" s="390"/>
      <c r="H29" s="392"/>
      <c r="I29" s="439"/>
      <c r="J29" s="390"/>
      <c r="K29" s="392"/>
      <c r="L29" s="479">
        <f t="shared" si="0"/>
        <v>0</v>
      </c>
      <c r="M29" s="475"/>
      <c r="N29" s="476"/>
      <c r="O29" s="476"/>
      <c r="P29" s="476"/>
      <c r="Q29" s="476"/>
      <c r="R29" s="477"/>
      <c r="S29" s="24"/>
      <c r="V29" s="472">
        <f t="shared" si="1"/>
        <v>1</v>
      </c>
      <c r="W29" s="401">
        <f t="shared" si="2"/>
        <v>19</v>
      </c>
      <c r="Y29" s="355"/>
    </row>
    <row r="30" spans="1:25">
      <c r="A30" s="465"/>
      <c r="B30" s="433"/>
      <c r="C30" s="434"/>
      <c r="D30" s="630"/>
      <c r="E30" s="473" t="str" cm="1">
        <f t="array" ref="E30">INDEX('2. Direct Care Staff'!$C$24:$C$48,$W30)</f>
        <v>Other (please describe)</v>
      </c>
      <c r="F30" s="439"/>
      <c r="G30" s="390"/>
      <c r="H30" s="392"/>
      <c r="I30" s="439"/>
      <c r="J30" s="390"/>
      <c r="K30" s="392"/>
      <c r="L30" s="474">
        <f t="shared" si="0"/>
        <v>0</v>
      </c>
      <c r="M30" s="475"/>
      <c r="N30" s="476"/>
      <c r="O30" s="476"/>
      <c r="P30" s="476"/>
      <c r="Q30" s="476"/>
      <c r="R30" s="477"/>
      <c r="S30" s="24"/>
      <c r="V30" s="472">
        <f t="shared" si="1"/>
        <v>1</v>
      </c>
      <c r="W30" s="401">
        <f t="shared" si="2"/>
        <v>20</v>
      </c>
      <c r="Y30" s="355"/>
    </row>
    <row r="31" spans="1:25">
      <c r="A31" s="465"/>
      <c r="B31" s="433"/>
      <c r="C31" s="434"/>
      <c r="D31" s="630"/>
      <c r="E31" s="478" t="str" cm="1">
        <f t="array" ref="E31">INDEX('2. Direct Care Staff'!$C$24:$C$48,$W31)</f>
        <v>Other (please describe)</v>
      </c>
      <c r="F31" s="439"/>
      <c r="G31" s="390"/>
      <c r="H31" s="392"/>
      <c r="I31" s="439"/>
      <c r="J31" s="390"/>
      <c r="K31" s="392"/>
      <c r="L31" s="479">
        <f t="shared" si="0"/>
        <v>0</v>
      </c>
      <c r="M31" s="475"/>
      <c r="N31" s="476"/>
      <c r="O31" s="476"/>
      <c r="P31" s="476"/>
      <c r="Q31" s="476"/>
      <c r="R31" s="477"/>
      <c r="S31" s="24"/>
      <c r="V31" s="472">
        <f t="shared" si="1"/>
        <v>1</v>
      </c>
      <c r="W31" s="401">
        <f t="shared" si="2"/>
        <v>21</v>
      </c>
      <c r="Y31" s="355"/>
    </row>
    <row r="32" spans="1:25">
      <c r="A32" s="465"/>
      <c r="B32" s="433"/>
      <c r="C32" s="434"/>
      <c r="D32" s="630"/>
      <c r="E32" s="473" t="str" cm="1">
        <f t="array" ref="E32">INDEX('2. Direct Care Staff'!$C$24:$C$48,$W32)</f>
        <v>Other (please describe)</v>
      </c>
      <c r="F32" s="439"/>
      <c r="G32" s="390"/>
      <c r="H32" s="392"/>
      <c r="I32" s="439"/>
      <c r="J32" s="390"/>
      <c r="K32" s="392"/>
      <c r="L32" s="474">
        <f t="shared" si="0"/>
        <v>0</v>
      </c>
      <c r="M32" s="475"/>
      <c r="N32" s="476"/>
      <c r="O32" s="476"/>
      <c r="P32" s="476"/>
      <c r="Q32" s="476"/>
      <c r="R32" s="477"/>
      <c r="S32" s="24"/>
      <c r="V32" s="472">
        <f t="shared" si="1"/>
        <v>1</v>
      </c>
      <c r="W32" s="401">
        <f t="shared" si="2"/>
        <v>22</v>
      </c>
      <c r="Y32" s="355"/>
    </row>
    <row r="33" spans="1:25">
      <c r="A33" s="465"/>
      <c r="B33" s="433"/>
      <c r="C33" s="434"/>
      <c r="D33" s="630"/>
      <c r="E33" s="478" t="str" cm="1">
        <f t="array" ref="E33">INDEX('2. Direct Care Staff'!$C$24:$C$48,$W33)</f>
        <v>Other (please describe)</v>
      </c>
      <c r="F33" s="439"/>
      <c r="G33" s="390"/>
      <c r="H33" s="392"/>
      <c r="I33" s="439"/>
      <c r="J33" s="390"/>
      <c r="K33" s="392"/>
      <c r="L33" s="479">
        <f t="shared" si="0"/>
        <v>0</v>
      </c>
      <c r="M33" s="475"/>
      <c r="N33" s="476"/>
      <c r="O33" s="476"/>
      <c r="P33" s="476"/>
      <c r="Q33" s="476"/>
      <c r="R33" s="477"/>
      <c r="S33" s="24"/>
      <c r="V33" s="472">
        <f t="shared" si="1"/>
        <v>1</v>
      </c>
      <c r="W33" s="401">
        <f t="shared" si="2"/>
        <v>23</v>
      </c>
      <c r="Y33" s="355"/>
    </row>
    <row r="34" spans="1:25">
      <c r="A34" s="465"/>
      <c r="B34" s="433"/>
      <c r="C34" s="434"/>
      <c r="D34" s="630"/>
      <c r="E34" s="473" t="str" cm="1">
        <f t="array" ref="E34">INDEX('2. Direct Care Staff'!$C$24:$C$48,$W34)</f>
        <v>Other (please describe)</v>
      </c>
      <c r="F34" s="439"/>
      <c r="G34" s="390"/>
      <c r="H34" s="392"/>
      <c r="I34" s="439"/>
      <c r="J34" s="390"/>
      <c r="K34" s="392"/>
      <c r="L34" s="474">
        <f t="shared" si="0"/>
        <v>0</v>
      </c>
      <c r="M34" s="475"/>
      <c r="N34" s="476"/>
      <c r="O34" s="476"/>
      <c r="P34" s="476"/>
      <c r="Q34" s="476"/>
      <c r="R34" s="477"/>
      <c r="S34" s="24"/>
      <c r="V34" s="472">
        <f t="shared" si="1"/>
        <v>1</v>
      </c>
      <c r="W34" s="401">
        <f t="shared" si="2"/>
        <v>24</v>
      </c>
      <c r="Y34" s="355"/>
    </row>
    <row r="35" spans="1:25" ht="13.5" thickBot="1">
      <c r="A35" s="480"/>
      <c r="B35" s="481"/>
      <c r="C35" s="482"/>
      <c r="D35" s="631"/>
      <c r="E35" s="483" t="str" cm="1">
        <f t="array" ref="E35">INDEX('2. Direct Care Staff'!$C$24:$C$48,$W35)</f>
        <v>Other (please describe)</v>
      </c>
      <c r="F35" s="453"/>
      <c r="G35" s="415"/>
      <c r="H35" s="417"/>
      <c r="I35" s="453"/>
      <c r="J35" s="415"/>
      <c r="K35" s="417"/>
      <c r="L35" s="484">
        <f t="shared" si="0"/>
        <v>0</v>
      </c>
      <c r="M35" s="485"/>
      <c r="N35" s="486"/>
      <c r="O35" s="486"/>
      <c r="P35" s="486"/>
      <c r="Q35" s="486"/>
      <c r="R35" s="487"/>
      <c r="S35" s="24"/>
      <c r="V35" s="472">
        <f t="shared" si="1"/>
        <v>1</v>
      </c>
      <c r="W35" s="401">
        <f t="shared" si="2"/>
        <v>25</v>
      </c>
      <c r="Y35" s="355"/>
    </row>
    <row r="36" spans="1:25">
      <c r="A36" s="488" cm="1">
        <f t="array" ref="A36">INDEX('6a. MHPRR Assumptions'!A$143:A$147,$V39)</f>
        <v>36</v>
      </c>
      <c r="B36" s="489" t="str" cm="1">
        <f t="array" ref="B36">INDEX('6a. MHPRR Assumptions'!B$143:B$147,$V39)</f>
        <v>H0019 U3</v>
      </c>
      <c r="C36" s="490" t="str" cm="1">
        <f t="array" ref="C36">INDEX('6a. MHPRR Assumptions'!C$143:C$147,$V39)</f>
        <v>MHPRR</v>
      </c>
      <c r="D36" s="634" t="str" cm="1">
        <f t="array" ref="D36">INDEX('6a. MHPRR Assumptions'!D$143:D$147,$V39)</f>
        <v>Supportive Mental Health Psychiatric Rehabilitative Residence Apartments</v>
      </c>
      <c r="E36" s="466" t="str" cm="1">
        <f t="array" ref="E36">INDEX('2. Direct Care Staff'!$C$24:$C$48,$W36)</f>
        <v>Less Than Bachelor's</v>
      </c>
      <c r="F36" s="467"/>
      <c r="G36" s="468"/>
      <c r="H36" s="440"/>
      <c r="I36" s="467"/>
      <c r="J36" s="468"/>
      <c r="K36" s="440"/>
      <c r="L36" s="469">
        <f>SUM(F36:H36)*5*8*52/1800+SUM(I36:K36)*2*8*52/1800</f>
        <v>0</v>
      </c>
      <c r="M36" s="467"/>
      <c r="N36" s="470"/>
      <c r="O36" s="390"/>
      <c r="P36" s="390"/>
      <c r="Q36" s="390"/>
      <c r="R36" s="471" t="str">
        <f>IFERROR((P36+Q36)/(O36+P36),"")</f>
        <v/>
      </c>
      <c r="S36" s="24"/>
      <c r="V36" s="472">
        <f t="shared" si="1"/>
        <v>2</v>
      </c>
      <c r="W36" s="401">
        <v>1</v>
      </c>
      <c r="Y36" s="355"/>
    </row>
    <row r="37" spans="1:25">
      <c r="A37" s="488"/>
      <c r="B37" s="489"/>
      <c r="C37" s="490"/>
      <c r="D37" s="635"/>
      <c r="E37" s="473" t="str" cm="1">
        <f t="array" ref="E37">INDEX('2. Direct Care Staff'!$C$24:$C$48,$W37)</f>
        <v>Bachelor's Level</v>
      </c>
      <c r="F37" s="439"/>
      <c r="G37" s="390"/>
      <c r="H37" s="392"/>
      <c r="I37" s="439"/>
      <c r="J37" s="390"/>
      <c r="K37" s="392"/>
      <c r="L37" s="474">
        <f t="shared" ref="L37:L60" si="3">SUM(F37:H37)*5*8*52/1800+SUM(I37:K37)*2*8*52/1800</f>
        <v>0</v>
      </c>
      <c r="M37" s="475"/>
      <c r="N37" s="476"/>
      <c r="O37" s="476"/>
      <c r="P37" s="476"/>
      <c r="Q37" s="476"/>
      <c r="R37" s="477"/>
      <c r="S37" s="24"/>
      <c r="V37" s="472">
        <f t="shared" si="1"/>
        <v>2</v>
      </c>
      <c r="W37" s="401">
        <f>W36+1</f>
        <v>2</v>
      </c>
      <c r="Y37" s="355"/>
    </row>
    <row r="38" spans="1:25">
      <c r="A38" s="488"/>
      <c r="B38" s="489"/>
      <c r="C38" s="490"/>
      <c r="D38" s="635"/>
      <c r="E38" s="478" t="str" cm="1">
        <f t="array" ref="E38">INDEX('2. Direct Care Staff'!$C$24:$C$48,$W38)</f>
        <v>Master's Licensed (LCSW, LMFT, LMHC)</v>
      </c>
      <c r="F38" s="439"/>
      <c r="G38" s="390"/>
      <c r="H38" s="392"/>
      <c r="I38" s="439"/>
      <c r="J38" s="390"/>
      <c r="K38" s="392"/>
      <c r="L38" s="479">
        <f t="shared" si="3"/>
        <v>0</v>
      </c>
      <c r="M38" s="475"/>
      <c r="N38" s="476"/>
      <c r="O38" s="476"/>
      <c r="P38" s="476"/>
      <c r="Q38" s="476"/>
      <c r="R38" s="477"/>
      <c r="S38" s="24"/>
      <c r="V38" s="472">
        <f t="shared" si="1"/>
        <v>2</v>
      </c>
      <c r="W38" s="401">
        <f t="shared" ref="W38:W60" si="4">W37+1</f>
        <v>3</v>
      </c>
      <c r="Y38" s="355"/>
    </row>
    <row r="39" spans="1:25">
      <c r="A39" s="488"/>
      <c r="B39" s="489"/>
      <c r="C39" s="490"/>
      <c r="D39" s="635"/>
      <c r="E39" s="473" t="str" cm="1">
        <f t="array" ref="E39">INDEX('2. Direct Care Staff'!$C$24:$C$48,$W39)</f>
        <v>Other Master's Social Worker</v>
      </c>
      <c r="F39" s="439"/>
      <c r="G39" s="390"/>
      <c r="H39" s="392"/>
      <c r="I39" s="439"/>
      <c r="J39" s="390"/>
      <c r="K39" s="392"/>
      <c r="L39" s="474">
        <f t="shared" si="3"/>
        <v>0</v>
      </c>
      <c r="M39" s="475"/>
      <c r="N39" s="476"/>
      <c r="O39" s="476"/>
      <c r="P39" s="476"/>
      <c r="Q39" s="476"/>
      <c r="R39" s="477"/>
      <c r="S39" s="24"/>
      <c r="V39" s="472">
        <f t="shared" si="1"/>
        <v>2</v>
      </c>
      <c r="W39" s="401">
        <f t="shared" si="4"/>
        <v>4</v>
      </c>
      <c r="Y39" s="355"/>
    </row>
    <row r="40" spans="1:25">
      <c r="A40" s="488"/>
      <c r="B40" s="489"/>
      <c r="C40" s="490"/>
      <c r="D40" s="635"/>
      <c r="E40" s="478" t="str" cm="1">
        <f t="array" ref="E40">INDEX('2. Direct Care Staff'!$C$24:$C$48,$W40)</f>
        <v>LCDP</v>
      </c>
      <c r="F40" s="439"/>
      <c r="G40" s="390"/>
      <c r="H40" s="392"/>
      <c r="I40" s="439"/>
      <c r="J40" s="390"/>
      <c r="K40" s="392"/>
      <c r="L40" s="479">
        <f t="shared" si="3"/>
        <v>0</v>
      </c>
      <c r="M40" s="475"/>
      <c r="N40" s="476"/>
      <c r="O40" s="476"/>
      <c r="P40" s="476"/>
      <c r="Q40" s="476"/>
      <c r="R40" s="477"/>
      <c r="S40" s="24"/>
      <c r="V40" s="472">
        <f t="shared" si="1"/>
        <v>2</v>
      </c>
      <c r="W40" s="401">
        <f t="shared" si="4"/>
        <v>5</v>
      </c>
      <c r="Y40" s="355"/>
    </row>
    <row r="41" spans="1:25">
      <c r="A41" s="488"/>
      <c r="B41" s="489"/>
      <c r="C41" s="490"/>
      <c r="D41" s="635"/>
      <c r="E41" s="473" t="str" cm="1">
        <f t="array" ref="E41">INDEX('2. Direct Care Staff'!$C$24:$C$48,$W41)</f>
        <v>Medical Assistant</v>
      </c>
      <c r="F41" s="439"/>
      <c r="G41" s="390"/>
      <c r="H41" s="392"/>
      <c r="I41" s="439"/>
      <c r="J41" s="390"/>
      <c r="K41" s="392"/>
      <c r="L41" s="474">
        <f t="shared" si="3"/>
        <v>0</v>
      </c>
      <c r="M41" s="475"/>
      <c r="N41" s="476"/>
      <c r="O41" s="476"/>
      <c r="P41" s="476"/>
      <c r="Q41" s="476"/>
      <c r="R41" s="477"/>
      <c r="S41" s="24"/>
      <c r="V41" s="472">
        <f t="shared" si="1"/>
        <v>2</v>
      </c>
      <c r="W41" s="401">
        <f t="shared" si="4"/>
        <v>6</v>
      </c>
      <c r="Y41" s="355"/>
    </row>
    <row r="42" spans="1:25">
      <c r="A42" s="488"/>
      <c r="B42" s="489"/>
      <c r="C42" s="490"/>
      <c r="D42" s="635"/>
      <c r="E42" s="478" t="str" cm="1">
        <f t="array" ref="E42">INDEX('2. Direct Care Staff'!$C$24:$C$48,$W42)</f>
        <v>CNA</v>
      </c>
      <c r="F42" s="439"/>
      <c r="G42" s="390"/>
      <c r="H42" s="392"/>
      <c r="I42" s="439"/>
      <c r="J42" s="390"/>
      <c r="K42" s="392"/>
      <c r="L42" s="479">
        <f t="shared" si="3"/>
        <v>0</v>
      </c>
      <c r="M42" s="475"/>
      <c r="N42" s="476"/>
      <c r="O42" s="476"/>
      <c r="P42" s="476"/>
      <c r="Q42" s="476"/>
      <c r="R42" s="477"/>
      <c r="S42" s="24"/>
      <c r="V42" s="472">
        <f t="shared" si="1"/>
        <v>2</v>
      </c>
      <c r="W42" s="401">
        <f t="shared" si="4"/>
        <v>7</v>
      </c>
      <c r="Y42" s="355"/>
    </row>
    <row r="43" spans="1:25">
      <c r="A43" s="488"/>
      <c r="B43" s="489"/>
      <c r="C43" s="490"/>
      <c r="D43" s="635"/>
      <c r="E43" s="473" t="str" cm="1">
        <f t="array" ref="E43">INDEX('2. Direct Care Staff'!$C$24:$C$48,$W43)</f>
        <v>Homemaker</v>
      </c>
      <c r="F43" s="439"/>
      <c r="G43" s="390"/>
      <c r="H43" s="392"/>
      <c r="I43" s="439"/>
      <c r="J43" s="390"/>
      <c r="K43" s="392"/>
      <c r="L43" s="474">
        <f t="shared" si="3"/>
        <v>0</v>
      </c>
      <c r="M43" s="475"/>
      <c r="N43" s="476"/>
      <c r="O43" s="476"/>
      <c r="P43" s="476"/>
      <c r="Q43" s="476"/>
      <c r="R43" s="477"/>
      <c r="S43" s="24"/>
      <c r="V43" s="472">
        <f t="shared" si="1"/>
        <v>2</v>
      </c>
      <c r="W43" s="401">
        <f t="shared" si="4"/>
        <v>8</v>
      </c>
      <c r="Y43" s="355"/>
    </row>
    <row r="44" spans="1:25">
      <c r="A44" s="488"/>
      <c r="B44" s="489"/>
      <c r="C44" s="490"/>
      <c r="D44" s="635"/>
      <c r="E44" s="478" t="str" cm="1">
        <f t="array" ref="E44">INDEX('2. Direct Care Staff'!$C$24:$C$48,$W44)</f>
        <v>Licensed Nurse (LPN, LVN)</v>
      </c>
      <c r="F44" s="439"/>
      <c r="G44" s="390"/>
      <c r="H44" s="392"/>
      <c r="I44" s="439"/>
      <c r="J44" s="390"/>
      <c r="K44" s="392"/>
      <c r="L44" s="479">
        <f t="shared" si="3"/>
        <v>0</v>
      </c>
      <c r="M44" s="475"/>
      <c r="N44" s="476"/>
      <c r="O44" s="476"/>
      <c r="P44" s="476"/>
      <c r="Q44" s="476"/>
      <c r="R44" s="477"/>
      <c r="S44" s="24"/>
      <c r="V44" s="472">
        <f t="shared" si="1"/>
        <v>2</v>
      </c>
      <c r="W44" s="401">
        <f t="shared" si="4"/>
        <v>9</v>
      </c>
      <c r="Y44" s="355"/>
    </row>
    <row r="45" spans="1:25">
      <c r="A45" s="488"/>
      <c r="B45" s="489"/>
      <c r="C45" s="490"/>
      <c r="D45" s="635"/>
      <c r="E45" s="473" t="str" cm="1">
        <f t="array" ref="E45">INDEX('2. Direct Care Staff'!$C$24:$C$48,$W45)</f>
        <v>Registered Nurse</v>
      </c>
      <c r="F45" s="439"/>
      <c r="G45" s="390"/>
      <c r="H45" s="392"/>
      <c r="I45" s="439"/>
      <c r="J45" s="390"/>
      <c r="K45" s="392"/>
      <c r="L45" s="474">
        <f t="shared" si="3"/>
        <v>0</v>
      </c>
      <c r="M45" s="475"/>
      <c r="N45" s="476"/>
      <c r="O45" s="476"/>
      <c r="P45" s="476"/>
      <c r="Q45" s="476"/>
      <c r="R45" s="477"/>
      <c r="S45" s="24"/>
      <c r="V45" s="472">
        <f t="shared" si="1"/>
        <v>2</v>
      </c>
      <c r="W45" s="401">
        <f t="shared" si="4"/>
        <v>10</v>
      </c>
      <c r="Y45" s="355"/>
    </row>
    <row r="46" spans="1:25">
      <c r="A46" s="488"/>
      <c r="B46" s="489"/>
      <c r="C46" s="490"/>
      <c r="D46" s="635"/>
      <c r="E46" s="478" t="str" cm="1">
        <f t="array" ref="E46">INDEX('2. Direct Care Staff'!$C$24:$C$48,$W46)</f>
        <v>Advanced Practice Professional</v>
      </c>
      <c r="F46" s="439"/>
      <c r="G46" s="390"/>
      <c r="H46" s="392"/>
      <c r="I46" s="439"/>
      <c r="J46" s="390"/>
      <c r="K46" s="392"/>
      <c r="L46" s="479">
        <f t="shared" si="3"/>
        <v>0</v>
      </c>
      <c r="M46" s="475"/>
      <c r="N46" s="476"/>
      <c r="O46" s="476"/>
      <c r="P46" s="476"/>
      <c r="Q46" s="476"/>
      <c r="R46" s="477"/>
      <c r="S46" s="24"/>
      <c r="V46" s="472">
        <f t="shared" si="1"/>
        <v>2</v>
      </c>
      <c r="W46" s="401">
        <f t="shared" si="4"/>
        <v>11</v>
      </c>
      <c r="Y46" s="355"/>
    </row>
    <row r="47" spans="1:25">
      <c r="A47" s="488"/>
      <c r="B47" s="489"/>
      <c r="C47" s="490"/>
      <c r="D47" s="635"/>
      <c r="E47" s="473" t="str" cm="1">
        <f t="array" ref="E47">INDEX('2. Direct Care Staff'!$C$24:$C$48,$W47)</f>
        <v>Pharmacist</v>
      </c>
      <c r="F47" s="439"/>
      <c r="G47" s="390"/>
      <c r="H47" s="392"/>
      <c r="I47" s="439"/>
      <c r="J47" s="390"/>
      <c r="K47" s="392"/>
      <c r="L47" s="474">
        <f t="shared" si="3"/>
        <v>0</v>
      </c>
      <c r="M47" s="475"/>
      <c r="N47" s="476"/>
      <c r="O47" s="476"/>
      <c r="P47" s="476"/>
      <c r="Q47" s="476"/>
      <c r="R47" s="477"/>
      <c r="S47" s="24"/>
      <c r="V47" s="472">
        <f t="shared" si="1"/>
        <v>2</v>
      </c>
      <c r="W47" s="401">
        <f t="shared" si="4"/>
        <v>12</v>
      </c>
      <c r="Y47" s="355"/>
    </row>
    <row r="48" spans="1:25">
      <c r="A48" s="488"/>
      <c r="B48" s="489"/>
      <c r="C48" s="490"/>
      <c r="D48" s="635"/>
      <c r="E48" s="478" t="str" cm="1">
        <f t="array" ref="E48">INDEX('2. Direct Care Staff'!$C$24:$C$48,$W48)</f>
        <v>Physician</v>
      </c>
      <c r="F48" s="439"/>
      <c r="G48" s="390"/>
      <c r="H48" s="392"/>
      <c r="I48" s="439"/>
      <c r="J48" s="390"/>
      <c r="K48" s="392"/>
      <c r="L48" s="479">
        <f t="shared" si="3"/>
        <v>0</v>
      </c>
      <c r="M48" s="475"/>
      <c r="N48" s="476"/>
      <c r="O48" s="476"/>
      <c r="P48" s="476"/>
      <c r="Q48" s="476"/>
      <c r="R48" s="477"/>
      <c r="S48" s="24"/>
      <c r="V48" s="472">
        <f t="shared" si="1"/>
        <v>2</v>
      </c>
      <c r="W48" s="401">
        <f t="shared" si="4"/>
        <v>13</v>
      </c>
      <c r="Y48" s="355"/>
    </row>
    <row r="49" spans="1:25">
      <c r="A49" s="488"/>
      <c r="B49" s="489"/>
      <c r="C49" s="490"/>
      <c r="D49" s="635"/>
      <c r="E49" s="473" t="str" cm="1">
        <f t="array" ref="E49">INDEX('2. Direct Care Staff'!$C$24:$C$48,$W49)</f>
        <v>Psychiatrist</v>
      </c>
      <c r="F49" s="439"/>
      <c r="G49" s="390"/>
      <c r="H49" s="392"/>
      <c r="I49" s="439"/>
      <c r="J49" s="390"/>
      <c r="K49" s="392"/>
      <c r="L49" s="474">
        <f t="shared" si="3"/>
        <v>0</v>
      </c>
      <c r="M49" s="475"/>
      <c r="N49" s="476"/>
      <c r="O49" s="476"/>
      <c r="P49" s="476"/>
      <c r="Q49" s="476"/>
      <c r="R49" s="477"/>
      <c r="S49" s="24"/>
      <c r="V49" s="472">
        <f t="shared" si="1"/>
        <v>2</v>
      </c>
      <c r="W49" s="401">
        <f t="shared" si="4"/>
        <v>14</v>
      </c>
      <c r="Y49" s="355"/>
    </row>
    <row r="50" spans="1:25">
      <c r="A50" s="488"/>
      <c r="B50" s="489"/>
      <c r="C50" s="490"/>
      <c r="D50" s="635"/>
      <c r="E50" s="478" t="str" cm="1">
        <f t="array" ref="E50">INDEX('2. Direct Care Staff'!$C$24:$C$48,$W50)</f>
        <v>Registered Dietician</v>
      </c>
      <c r="F50" s="439"/>
      <c r="G50" s="390"/>
      <c r="H50" s="392"/>
      <c r="I50" s="439"/>
      <c r="J50" s="390"/>
      <c r="K50" s="392"/>
      <c r="L50" s="479">
        <f t="shared" si="3"/>
        <v>0</v>
      </c>
      <c r="M50" s="475"/>
      <c r="N50" s="476"/>
      <c r="O50" s="476"/>
      <c r="P50" s="476"/>
      <c r="Q50" s="476"/>
      <c r="R50" s="477"/>
      <c r="S50" s="24"/>
      <c r="V50" s="472">
        <f t="shared" si="1"/>
        <v>2</v>
      </c>
      <c r="W50" s="401">
        <f t="shared" si="4"/>
        <v>15</v>
      </c>
      <c r="Y50" s="355"/>
    </row>
    <row r="51" spans="1:25">
      <c r="A51" s="488"/>
      <c r="B51" s="489"/>
      <c r="C51" s="490"/>
      <c r="D51" s="635"/>
      <c r="E51" s="473" t="str" cm="1">
        <f t="array" ref="E51">INDEX('2. Direct Care Staff'!$C$24:$C$48,$W51)</f>
        <v>Speech Pathologist</v>
      </c>
      <c r="F51" s="439"/>
      <c r="G51" s="390"/>
      <c r="H51" s="392"/>
      <c r="I51" s="439"/>
      <c r="J51" s="390"/>
      <c r="K51" s="392"/>
      <c r="L51" s="474">
        <f t="shared" si="3"/>
        <v>0</v>
      </c>
      <c r="M51" s="475"/>
      <c r="N51" s="476"/>
      <c r="O51" s="476"/>
      <c r="P51" s="476"/>
      <c r="Q51" s="476"/>
      <c r="R51" s="477"/>
      <c r="S51" s="24"/>
      <c r="V51" s="472">
        <f t="shared" si="1"/>
        <v>2</v>
      </c>
      <c r="W51" s="401">
        <f t="shared" si="4"/>
        <v>16</v>
      </c>
      <c r="Y51" s="355"/>
    </row>
    <row r="52" spans="1:25">
      <c r="A52" s="488"/>
      <c r="B52" s="489"/>
      <c r="C52" s="490"/>
      <c r="D52" s="635"/>
      <c r="E52" s="478" t="str" cm="1">
        <f t="array" ref="E52">INDEX('2. Direct Care Staff'!$C$24:$C$48,$W52)</f>
        <v>Occupational Therapist</v>
      </c>
      <c r="F52" s="439"/>
      <c r="G52" s="390"/>
      <c r="H52" s="392"/>
      <c r="I52" s="439"/>
      <c r="J52" s="390"/>
      <c r="K52" s="392"/>
      <c r="L52" s="479">
        <f t="shared" si="3"/>
        <v>0</v>
      </c>
      <c r="M52" s="475"/>
      <c r="N52" s="476"/>
      <c r="O52" s="476"/>
      <c r="P52" s="476"/>
      <c r="Q52" s="476"/>
      <c r="R52" s="477"/>
      <c r="S52" s="24"/>
      <c r="V52" s="472">
        <f t="shared" si="1"/>
        <v>2</v>
      </c>
      <c r="W52" s="401">
        <f t="shared" si="4"/>
        <v>17</v>
      </c>
      <c r="Y52" s="355"/>
    </row>
    <row r="53" spans="1:25">
      <c r="A53" s="488"/>
      <c r="B53" s="489"/>
      <c r="C53" s="490"/>
      <c r="D53" s="635"/>
      <c r="E53" s="473" t="str" cm="1">
        <f t="array" ref="E53">INDEX('2. Direct Care Staff'!$C$24:$C$48,$W53)</f>
        <v>Physical Therapist</v>
      </c>
      <c r="F53" s="439"/>
      <c r="G53" s="390"/>
      <c r="H53" s="392"/>
      <c r="I53" s="439"/>
      <c r="J53" s="390"/>
      <c r="K53" s="392"/>
      <c r="L53" s="474">
        <f t="shared" si="3"/>
        <v>0</v>
      </c>
      <c r="M53" s="475"/>
      <c r="N53" s="476"/>
      <c r="O53" s="476"/>
      <c r="P53" s="476"/>
      <c r="Q53" s="476"/>
      <c r="R53" s="477"/>
      <c r="S53" s="24"/>
      <c r="V53" s="472">
        <f t="shared" si="1"/>
        <v>2</v>
      </c>
      <c r="W53" s="401">
        <f t="shared" si="4"/>
        <v>18</v>
      </c>
      <c r="Y53" s="355"/>
    </row>
    <row r="54" spans="1:25">
      <c r="A54" s="488"/>
      <c r="B54" s="489"/>
      <c r="C54" s="490"/>
      <c r="D54" s="635"/>
      <c r="E54" s="478" t="str" cm="1">
        <f t="array" ref="E54">INDEX('2. Direct Care Staff'!$C$24:$C$48,$W54)</f>
        <v>Psychologist</v>
      </c>
      <c r="F54" s="439"/>
      <c r="G54" s="390"/>
      <c r="H54" s="392"/>
      <c r="I54" s="439"/>
      <c r="J54" s="390"/>
      <c r="K54" s="392"/>
      <c r="L54" s="479">
        <f t="shared" si="3"/>
        <v>0</v>
      </c>
      <c r="M54" s="475"/>
      <c r="N54" s="476"/>
      <c r="O54" s="476"/>
      <c r="P54" s="476"/>
      <c r="Q54" s="476"/>
      <c r="R54" s="477"/>
      <c r="S54" s="24"/>
      <c r="V54" s="472">
        <f t="shared" si="1"/>
        <v>2</v>
      </c>
      <c r="W54" s="401">
        <f t="shared" si="4"/>
        <v>19</v>
      </c>
      <c r="Y54" s="355"/>
    </row>
    <row r="55" spans="1:25">
      <c r="A55" s="488"/>
      <c r="B55" s="489"/>
      <c r="C55" s="490"/>
      <c r="D55" s="635"/>
      <c r="E55" s="473" t="str" cm="1">
        <f t="array" ref="E55">INDEX('2. Direct Care Staff'!$C$24:$C$48,$W55)</f>
        <v>Other (please describe)</v>
      </c>
      <c r="F55" s="439"/>
      <c r="G55" s="390"/>
      <c r="H55" s="392"/>
      <c r="I55" s="439"/>
      <c r="J55" s="390"/>
      <c r="K55" s="392"/>
      <c r="L55" s="474">
        <f t="shared" si="3"/>
        <v>0</v>
      </c>
      <c r="M55" s="475"/>
      <c r="N55" s="476"/>
      <c r="O55" s="476"/>
      <c r="P55" s="476"/>
      <c r="Q55" s="476"/>
      <c r="R55" s="477"/>
      <c r="S55" s="24"/>
      <c r="V55" s="472">
        <f t="shared" si="1"/>
        <v>2</v>
      </c>
      <c r="W55" s="401">
        <f t="shared" si="4"/>
        <v>20</v>
      </c>
      <c r="Y55" s="355"/>
    </row>
    <row r="56" spans="1:25">
      <c r="A56" s="488"/>
      <c r="B56" s="489"/>
      <c r="C56" s="490"/>
      <c r="D56" s="635"/>
      <c r="E56" s="478" t="str" cm="1">
        <f t="array" ref="E56">INDEX('2. Direct Care Staff'!$C$24:$C$48,$W56)</f>
        <v>Other (please describe)</v>
      </c>
      <c r="F56" s="439"/>
      <c r="G56" s="390"/>
      <c r="H56" s="392"/>
      <c r="I56" s="439"/>
      <c r="J56" s="390"/>
      <c r="K56" s="392"/>
      <c r="L56" s="479">
        <f t="shared" si="3"/>
        <v>0</v>
      </c>
      <c r="M56" s="475"/>
      <c r="N56" s="476"/>
      <c r="O56" s="476"/>
      <c r="P56" s="476"/>
      <c r="Q56" s="476"/>
      <c r="R56" s="477"/>
      <c r="S56" s="24"/>
      <c r="V56" s="472">
        <f t="shared" si="1"/>
        <v>2</v>
      </c>
      <c r="W56" s="401">
        <f t="shared" si="4"/>
        <v>21</v>
      </c>
      <c r="Y56" s="355"/>
    </row>
    <row r="57" spans="1:25">
      <c r="A57" s="488"/>
      <c r="B57" s="489"/>
      <c r="C57" s="490"/>
      <c r="D57" s="635"/>
      <c r="E57" s="473" t="str" cm="1">
        <f t="array" ref="E57">INDEX('2. Direct Care Staff'!$C$24:$C$48,$W57)</f>
        <v>Other (please describe)</v>
      </c>
      <c r="F57" s="439"/>
      <c r="G57" s="390"/>
      <c r="H57" s="392"/>
      <c r="I57" s="439"/>
      <c r="J57" s="390"/>
      <c r="K57" s="392"/>
      <c r="L57" s="474">
        <f t="shared" si="3"/>
        <v>0</v>
      </c>
      <c r="M57" s="475"/>
      <c r="N57" s="476"/>
      <c r="O57" s="476"/>
      <c r="P57" s="476"/>
      <c r="Q57" s="476"/>
      <c r="R57" s="477"/>
      <c r="S57" s="24"/>
      <c r="V57" s="472">
        <f t="shared" si="1"/>
        <v>2</v>
      </c>
      <c r="W57" s="401">
        <f t="shared" si="4"/>
        <v>22</v>
      </c>
      <c r="Y57" s="355"/>
    </row>
    <row r="58" spans="1:25">
      <c r="A58" s="488"/>
      <c r="B58" s="489"/>
      <c r="C58" s="490"/>
      <c r="D58" s="635"/>
      <c r="E58" s="478" t="str" cm="1">
        <f t="array" ref="E58">INDEX('2. Direct Care Staff'!$C$24:$C$48,$W58)</f>
        <v>Other (please describe)</v>
      </c>
      <c r="F58" s="439"/>
      <c r="G58" s="390"/>
      <c r="H58" s="392"/>
      <c r="I58" s="439"/>
      <c r="J58" s="390"/>
      <c r="K58" s="392"/>
      <c r="L58" s="479">
        <f t="shared" si="3"/>
        <v>0</v>
      </c>
      <c r="M58" s="475"/>
      <c r="N58" s="476"/>
      <c r="O58" s="476"/>
      <c r="P58" s="476"/>
      <c r="Q58" s="476"/>
      <c r="R58" s="477"/>
      <c r="S58" s="24"/>
      <c r="V58" s="472">
        <f t="shared" si="1"/>
        <v>2</v>
      </c>
      <c r="W58" s="401">
        <f t="shared" si="4"/>
        <v>23</v>
      </c>
      <c r="Y58" s="355"/>
    </row>
    <row r="59" spans="1:25">
      <c r="A59" s="488"/>
      <c r="B59" s="489"/>
      <c r="C59" s="490"/>
      <c r="D59" s="635"/>
      <c r="E59" s="473" t="str" cm="1">
        <f t="array" ref="E59">INDEX('2. Direct Care Staff'!$C$24:$C$48,$W59)</f>
        <v>Other (please describe)</v>
      </c>
      <c r="F59" s="439"/>
      <c r="G59" s="390"/>
      <c r="H59" s="392"/>
      <c r="I59" s="439"/>
      <c r="J59" s="390"/>
      <c r="K59" s="392"/>
      <c r="L59" s="474">
        <f t="shared" si="3"/>
        <v>0</v>
      </c>
      <c r="M59" s="475"/>
      <c r="N59" s="476"/>
      <c r="O59" s="476"/>
      <c r="P59" s="476"/>
      <c r="Q59" s="476"/>
      <c r="R59" s="477"/>
      <c r="S59" s="24"/>
      <c r="V59" s="472">
        <f t="shared" si="1"/>
        <v>2</v>
      </c>
      <c r="W59" s="401">
        <f t="shared" si="4"/>
        <v>24</v>
      </c>
      <c r="Y59" s="355"/>
    </row>
    <row r="60" spans="1:25" ht="13.5" thickBot="1">
      <c r="A60" s="491"/>
      <c r="B60" s="492"/>
      <c r="C60" s="493"/>
      <c r="D60" s="636"/>
      <c r="E60" s="483" t="str" cm="1">
        <f t="array" ref="E60">INDEX('2. Direct Care Staff'!$C$24:$C$48,$W60)</f>
        <v>Other (please describe)</v>
      </c>
      <c r="F60" s="453"/>
      <c r="G60" s="415"/>
      <c r="H60" s="417"/>
      <c r="I60" s="453"/>
      <c r="J60" s="415"/>
      <c r="K60" s="417"/>
      <c r="L60" s="484">
        <f t="shared" si="3"/>
        <v>0</v>
      </c>
      <c r="M60" s="485"/>
      <c r="N60" s="486"/>
      <c r="O60" s="486"/>
      <c r="P60" s="486"/>
      <c r="Q60" s="486"/>
      <c r="R60" s="487"/>
      <c r="S60" s="24"/>
      <c r="V60" s="472">
        <f t="shared" si="1"/>
        <v>2</v>
      </c>
      <c r="W60" s="401">
        <f t="shared" si="4"/>
        <v>25</v>
      </c>
      <c r="Y60" s="355"/>
    </row>
    <row r="61" spans="1:25">
      <c r="A61" s="494" cm="1">
        <f t="array" ref="A61">INDEX('6a. MHPRR Assumptions'!A$143:A$147,$V64)</f>
        <v>37</v>
      </c>
      <c r="B61" s="495" t="str" cm="1">
        <f t="array" ref="B61">INDEX('6a. MHPRR Assumptions'!B$143:B$147,$V64)</f>
        <v>H0019 U4</v>
      </c>
      <c r="C61" s="496" t="str" cm="1">
        <f t="array" ref="C61">INDEX('6a. MHPRR Assumptions'!C$143:C$147,$V64)</f>
        <v>MHPRR</v>
      </c>
      <c r="D61" s="629" t="str" cm="1">
        <f t="array" ref="D61">INDEX('6a. MHPRR Assumptions'!D$143:D$147,$V64)</f>
        <v>Basic Mental Health Psychiatric Rehabilitative Residence</v>
      </c>
      <c r="E61" s="497" t="str" cm="1">
        <f t="array" ref="E61">INDEX('2. Direct Care Staff'!$C$24:$C$48,$W61)</f>
        <v>Less Than Bachelor's</v>
      </c>
      <c r="F61" s="498"/>
      <c r="G61" s="499"/>
      <c r="H61" s="500"/>
      <c r="I61" s="498"/>
      <c r="J61" s="499"/>
      <c r="K61" s="500"/>
      <c r="L61" s="469">
        <f>SUM(F61:H61)*5*8*52/1800+SUM(I61:K61)*2*8*52/1800</f>
        <v>0</v>
      </c>
      <c r="M61" s="467"/>
      <c r="N61" s="470"/>
      <c r="O61" s="390"/>
      <c r="P61" s="390"/>
      <c r="Q61" s="390"/>
      <c r="R61" s="471" t="str">
        <f>IFERROR((P61+Q61)/(O61+P61),"")</f>
        <v/>
      </c>
      <c r="S61" s="24"/>
      <c r="V61" s="472">
        <f t="shared" si="1"/>
        <v>3</v>
      </c>
      <c r="W61" s="401">
        <v>1</v>
      </c>
      <c r="Y61" s="355"/>
    </row>
    <row r="62" spans="1:25">
      <c r="A62" s="465"/>
      <c r="B62" s="433"/>
      <c r="C62" s="434"/>
      <c r="D62" s="630"/>
      <c r="E62" s="473" t="str" cm="1">
        <f t="array" ref="E62">INDEX('2. Direct Care Staff'!$C$24:$C$48,$W62)</f>
        <v>Bachelor's Level</v>
      </c>
      <c r="F62" s="439"/>
      <c r="G62" s="390"/>
      <c r="H62" s="392"/>
      <c r="I62" s="439"/>
      <c r="J62" s="390"/>
      <c r="K62" s="392"/>
      <c r="L62" s="474">
        <f t="shared" ref="L62:L75" si="5">SUM(F62:H62)*5*8*52/1800+SUM(I62:K62)*2*8*52/1800</f>
        <v>0</v>
      </c>
      <c r="M62" s="475"/>
      <c r="N62" s="476"/>
      <c r="O62" s="476"/>
      <c r="P62" s="476"/>
      <c r="Q62" s="476"/>
      <c r="R62" s="477"/>
      <c r="S62" s="24"/>
      <c r="V62" s="472">
        <f t="shared" si="1"/>
        <v>3</v>
      </c>
      <c r="W62" s="401">
        <f>W61+1</f>
        <v>2</v>
      </c>
      <c r="Y62" s="355"/>
    </row>
    <row r="63" spans="1:25">
      <c r="A63" s="465"/>
      <c r="B63" s="433"/>
      <c r="C63" s="434"/>
      <c r="D63" s="630"/>
      <c r="E63" s="478" t="str" cm="1">
        <f t="array" ref="E63">INDEX('2. Direct Care Staff'!$C$24:$C$48,$W63)</f>
        <v>Master's Licensed (LCSW, LMFT, LMHC)</v>
      </c>
      <c r="F63" s="439"/>
      <c r="G63" s="390"/>
      <c r="H63" s="392"/>
      <c r="I63" s="439"/>
      <c r="J63" s="390"/>
      <c r="K63" s="392"/>
      <c r="L63" s="479">
        <f t="shared" si="5"/>
        <v>0</v>
      </c>
      <c r="M63" s="475"/>
      <c r="N63" s="476"/>
      <c r="O63" s="476"/>
      <c r="P63" s="476"/>
      <c r="Q63" s="476"/>
      <c r="R63" s="477"/>
      <c r="S63" s="24"/>
      <c r="V63" s="472">
        <f t="shared" si="1"/>
        <v>3</v>
      </c>
      <c r="W63" s="401">
        <f t="shared" ref="W63:W85" si="6">W62+1</f>
        <v>3</v>
      </c>
      <c r="Y63" s="355"/>
    </row>
    <row r="64" spans="1:25">
      <c r="A64" s="465"/>
      <c r="B64" s="433"/>
      <c r="C64" s="434"/>
      <c r="D64" s="630"/>
      <c r="E64" s="473" t="str" cm="1">
        <f t="array" ref="E64">INDEX('2. Direct Care Staff'!$C$24:$C$48,$W64)</f>
        <v>Other Master's Social Worker</v>
      </c>
      <c r="F64" s="439"/>
      <c r="G64" s="390"/>
      <c r="H64" s="392"/>
      <c r="I64" s="439"/>
      <c r="J64" s="390"/>
      <c r="K64" s="392"/>
      <c r="L64" s="474">
        <f t="shared" si="5"/>
        <v>0</v>
      </c>
      <c r="M64" s="475"/>
      <c r="N64" s="476"/>
      <c r="O64" s="476"/>
      <c r="P64" s="476"/>
      <c r="Q64" s="476"/>
      <c r="R64" s="477"/>
      <c r="S64" s="24"/>
      <c r="V64" s="472">
        <f t="shared" si="1"/>
        <v>3</v>
      </c>
      <c r="W64" s="401">
        <f t="shared" si="6"/>
        <v>4</v>
      </c>
      <c r="Y64" s="355"/>
    </row>
    <row r="65" spans="1:25">
      <c r="A65" s="465"/>
      <c r="B65" s="433"/>
      <c r="C65" s="434"/>
      <c r="D65" s="630"/>
      <c r="E65" s="478" t="str" cm="1">
        <f t="array" ref="E65">INDEX('2. Direct Care Staff'!$C$24:$C$48,$W65)</f>
        <v>LCDP</v>
      </c>
      <c r="F65" s="439"/>
      <c r="G65" s="390"/>
      <c r="H65" s="392"/>
      <c r="I65" s="439"/>
      <c r="J65" s="390"/>
      <c r="K65" s="392"/>
      <c r="L65" s="479">
        <f t="shared" si="5"/>
        <v>0</v>
      </c>
      <c r="M65" s="475"/>
      <c r="N65" s="476"/>
      <c r="O65" s="476"/>
      <c r="P65" s="476"/>
      <c r="Q65" s="476"/>
      <c r="R65" s="477"/>
      <c r="S65" s="24"/>
      <c r="V65" s="472">
        <f t="shared" si="1"/>
        <v>3</v>
      </c>
      <c r="W65" s="401">
        <f t="shared" si="6"/>
        <v>5</v>
      </c>
      <c r="Y65" s="355"/>
    </row>
    <row r="66" spans="1:25">
      <c r="A66" s="465"/>
      <c r="B66" s="433"/>
      <c r="C66" s="434"/>
      <c r="D66" s="630"/>
      <c r="E66" s="473" t="str" cm="1">
        <f t="array" ref="E66">INDEX('2. Direct Care Staff'!$C$24:$C$48,$W66)</f>
        <v>Medical Assistant</v>
      </c>
      <c r="F66" s="439"/>
      <c r="G66" s="390"/>
      <c r="H66" s="392"/>
      <c r="I66" s="439"/>
      <c r="J66" s="390"/>
      <c r="K66" s="392"/>
      <c r="L66" s="474">
        <f t="shared" si="5"/>
        <v>0</v>
      </c>
      <c r="M66" s="475"/>
      <c r="N66" s="476"/>
      <c r="O66" s="476"/>
      <c r="P66" s="476"/>
      <c r="Q66" s="476"/>
      <c r="R66" s="477"/>
      <c r="S66" s="24"/>
      <c r="V66" s="472">
        <f t="shared" si="1"/>
        <v>3</v>
      </c>
      <c r="W66" s="401">
        <f t="shared" si="6"/>
        <v>6</v>
      </c>
      <c r="Y66" s="355"/>
    </row>
    <row r="67" spans="1:25">
      <c r="A67" s="465"/>
      <c r="B67" s="433"/>
      <c r="C67" s="434"/>
      <c r="D67" s="630"/>
      <c r="E67" s="478" t="str" cm="1">
        <f t="array" ref="E67">INDEX('2. Direct Care Staff'!$C$24:$C$48,$W67)</f>
        <v>CNA</v>
      </c>
      <c r="F67" s="439"/>
      <c r="G67" s="390"/>
      <c r="H67" s="392"/>
      <c r="I67" s="439"/>
      <c r="J67" s="390"/>
      <c r="K67" s="392"/>
      <c r="L67" s="479">
        <f t="shared" si="5"/>
        <v>0</v>
      </c>
      <c r="M67" s="475"/>
      <c r="N67" s="476"/>
      <c r="O67" s="476"/>
      <c r="P67" s="476"/>
      <c r="Q67" s="476"/>
      <c r="R67" s="477"/>
      <c r="S67" s="24"/>
      <c r="V67" s="472">
        <f t="shared" si="1"/>
        <v>3</v>
      </c>
      <c r="W67" s="401">
        <f t="shared" si="6"/>
        <v>7</v>
      </c>
      <c r="Y67" s="355"/>
    </row>
    <row r="68" spans="1:25">
      <c r="A68" s="465"/>
      <c r="B68" s="433"/>
      <c r="C68" s="434"/>
      <c r="D68" s="630"/>
      <c r="E68" s="473" t="str" cm="1">
        <f t="array" ref="E68">INDEX('2. Direct Care Staff'!$C$24:$C$48,$W68)</f>
        <v>Homemaker</v>
      </c>
      <c r="F68" s="439"/>
      <c r="G68" s="390"/>
      <c r="H68" s="392"/>
      <c r="I68" s="439"/>
      <c r="J68" s="390"/>
      <c r="K68" s="392"/>
      <c r="L68" s="474">
        <f t="shared" si="5"/>
        <v>0</v>
      </c>
      <c r="M68" s="475"/>
      <c r="N68" s="476"/>
      <c r="O68" s="476"/>
      <c r="P68" s="476"/>
      <c r="Q68" s="476"/>
      <c r="R68" s="477"/>
      <c r="S68" s="24"/>
      <c r="V68" s="472">
        <f t="shared" si="1"/>
        <v>3</v>
      </c>
      <c r="W68" s="401">
        <f t="shared" si="6"/>
        <v>8</v>
      </c>
      <c r="Y68" s="355"/>
    </row>
    <row r="69" spans="1:25">
      <c r="A69" s="465"/>
      <c r="B69" s="433"/>
      <c r="C69" s="434"/>
      <c r="D69" s="630"/>
      <c r="E69" s="478" t="str" cm="1">
        <f t="array" ref="E69">INDEX('2. Direct Care Staff'!$C$24:$C$48,$W69)</f>
        <v>Licensed Nurse (LPN, LVN)</v>
      </c>
      <c r="F69" s="439"/>
      <c r="G69" s="390"/>
      <c r="H69" s="392"/>
      <c r="I69" s="439"/>
      <c r="J69" s="390"/>
      <c r="K69" s="392"/>
      <c r="L69" s="479">
        <f t="shared" si="5"/>
        <v>0</v>
      </c>
      <c r="M69" s="475"/>
      <c r="N69" s="476"/>
      <c r="O69" s="476"/>
      <c r="P69" s="476"/>
      <c r="Q69" s="476"/>
      <c r="R69" s="477"/>
      <c r="S69" s="24"/>
      <c r="V69" s="472">
        <f t="shared" si="1"/>
        <v>3</v>
      </c>
      <c r="W69" s="401">
        <f t="shared" si="6"/>
        <v>9</v>
      </c>
      <c r="Y69" s="355"/>
    </row>
    <row r="70" spans="1:25">
      <c r="A70" s="465"/>
      <c r="B70" s="433"/>
      <c r="C70" s="434"/>
      <c r="D70" s="630"/>
      <c r="E70" s="473" t="str" cm="1">
        <f t="array" ref="E70">INDEX('2. Direct Care Staff'!$C$24:$C$48,$W70)</f>
        <v>Registered Nurse</v>
      </c>
      <c r="F70" s="439"/>
      <c r="G70" s="390"/>
      <c r="H70" s="392"/>
      <c r="I70" s="439"/>
      <c r="J70" s="390"/>
      <c r="K70" s="392"/>
      <c r="L70" s="474">
        <f t="shared" si="5"/>
        <v>0</v>
      </c>
      <c r="M70" s="475"/>
      <c r="N70" s="476"/>
      <c r="O70" s="476"/>
      <c r="P70" s="476"/>
      <c r="Q70" s="476"/>
      <c r="R70" s="477"/>
      <c r="S70" s="24"/>
      <c r="V70" s="472">
        <f t="shared" si="1"/>
        <v>3</v>
      </c>
      <c r="W70" s="401">
        <f t="shared" si="6"/>
        <v>10</v>
      </c>
      <c r="Y70" s="355"/>
    </row>
    <row r="71" spans="1:25">
      <c r="A71" s="465"/>
      <c r="B71" s="433"/>
      <c r="C71" s="434"/>
      <c r="D71" s="630"/>
      <c r="E71" s="478" t="str" cm="1">
        <f t="array" ref="E71">INDEX('2. Direct Care Staff'!$C$24:$C$48,$W71)</f>
        <v>Advanced Practice Professional</v>
      </c>
      <c r="F71" s="439"/>
      <c r="G71" s="390"/>
      <c r="H71" s="392"/>
      <c r="I71" s="439"/>
      <c r="J71" s="390"/>
      <c r="K71" s="392"/>
      <c r="L71" s="479">
        <f t="shared" si="5"/>
        <v>0</v>
      </c>
      <c r="M71" s="475"/>
      <c r="N71" s="476"/>
      <c r="O71" s="476"/>
      <c r="P71" s="476"/>
      <c r="Q71" s="476"/>
      <c r="R71" s="477"/>
      <c r="S71" s="24"/>
      <c r="V71" s="472">
        <f t="shared" si="1"/>
        <v>3</v>
      </c>
      <c r="W71" s="401">
        <f t="shared" si="6"/>
        <v>11</v>
      </c>
      <c r="Y71" s="355"/>
    </row>
    <row r="72" spans="1:25">
      <c r="A72" s="465"/>
      <c r="B72" s="433"/>
      <c r="C72" s="434"/>
      <c r="D72" s="630"/>
      <c r="E72" s="473" t="str" cm="1">
        <f t="array" ref="E72">INDEX('2. Direct Care Staff'!$C$24:$C$48,$W72)</f>
        <v>Pharmacist</v>
      </c>
      <c r="F72" s="439"/>
      <c r="G72" s="390"/>
      <c r="H72" s="392"/>
      <c r="I72" s="439"/>
      <c r="J72" s="390"/>
      <c r="K72" s="392"/>
      <c r="L72" s="474">
        <f t="shared" si="5"/>
        <v>0</v>
      </c>
      <c r="M72" s="475"/>
      <c r="N72" s="476"/>
      <c r="O72" s="476"/>
      <c r="P72" s="476"/>
      <c r="Q72" s="476"/>
      <c r="R72" s="477"/>
      <c r="S72" s="24"/>
      <c r="V72" s="472">
        <f t="shared" si="1"/>
        <v>3</v>
      </c>
      <c r="W72" s="401">
        <f t="shared" si="6"/>
        <v>12</v>
      </c>
      <c r="Y72" s="355"/>
    </row>
    <row r="73" spans="1:25">
      <c r="A73" s="465"/>
      <c r="B73" s="433"/>
      <c r="C73" s="434"/>
      <c r="D73" s="630"/>
      <c r="E73" s="478" t="str" cm="1">
        <f t="array" ref="E73">INDEX('2. Direct Care Staff'!$C$24:$C$48,$W73)</f>
        <v>Physician</v>
      </c>
      <c r="F73" s="439"/>
      <c r="G73" s="390"/>
      <c r="H73" s="392"/>
      <c r="I73" s="439"/>
      <c r="J73" s="390"/>
      <c r="K73" s="392"/>
      <c r="L73" s="479">
        <f t="shared" si="5"/>
        <v>0</v>
      </c>
      <c r="M73" s="475"/>
      <c r="N73" s="476"/>
      <c r="O73" s="476"/>
      <c r="P73" s="476"/>
      <c r="Q73" s="476"/>
      <c r="R73" s="477"/>
      <c r="S73" s="24"/>
      <c r="V73" s="472">
        <f t="shared" si="1"/>
        <v>3</v>
      </c>
      <c r="W73" s="401">
        <f t="shared" si="6"/>
        <v>13</v>
      </c>
      <c r="Y73" s="355"/>
    </row>
    <row r="74" spans="1:25">
      <c r="A74" s="465"/>
      <c r="B74" s="433"/>
      <c r="C74" s="434"/>
      <c r="D74" s="630"/>
      <c r="E74" s="473" t="str" cm="1">
        <f t="array" ref="E74">INDEX('2. Direct Care Staff'!$C$24:$C$48,$W74)</f>
        <v>Psychiatrist</v>
      </c>
      <c r="F74" s="439"/>
      <c r="G74" s="390"/>
      <c r="H74" s="392"/>
      <c r="I74" s="439"/>
      <c r="J74" s="390"/>
      <c r="K74" s="392"/>
      <c r="L74" s="474">
        <f t="shared" si="5"/>
        <v>0</v>
      </c>
      <c r="M74" s="475"/>
      <c r="N74" s="476"/>
      <c r="O74" s="476"/>
      <c r="P74" s="476"/>
      <c r="Q74" s="476"/>
      <c r="R74" s="477"/>
      <c r="S74" s="24"/>
      <c r="V74" s="472">
        <f t="shared" si="1"/>
        <v>3</v>
      </c>
      <c r="W74" s="401">
        <f t="shared" si="6"/>
        <v>14</v>
      </c>
      <c r="Y74" s="355"/>
    </row>
    <row r="75" spans="1:25">
      <c r="A75" s="465"/>
      <c r="B75" s="433"/>
      <c r="C75" s="434"/>
      <c r="D75" s="630"/>
      <c r="E75" s="478" t="str" cm="1">
        <f t="array" ref="E75">INDEX('2. Direct Care Staff'!$C$24:$C$48,$W75)</f>
        <v>Registered Dietician</v>
      </c>
      <c r="F75" s="439"/>
      <c r="G75" s="390"/>
      <c r="H75" s="392"/>
      <c r="I75" s="439"/>
      <c r="J75" s="390"/>
      <c r="K75" s="392"/>
      <c r="L75" s="479">
        <f t="shared" si="5"/>
        <v>0</v>
      </c>
      <c r="M75" s="475"/>
      <c r="N75" s="476"/>
      <c r="O75" s="476"/>
      <c r="P75" s="476"/>
      <c r="Q75" s="476"/>
      <c r="R75" s="477"/>
      <c r="S75" s="24"/>
      <c r="V75" s="472">
        <f t="shared" si="1"/>
        <v>3</v>
      </c>
      <c r="W75" s="401">
        <f t="shared" si="6"/>
        <v>15</v>
      </c>
      <c r="Y75" s="355"/>
    </row>
    <row r="76" spans="1:25">
      <c r="A76" s="465"/>
      <c r="B76" s="433"/>
      <c r="C76" s="434"/>
      <c r="D76" s="630"/>
      <c r="E76" s="473" t="str" cm="1">
        <f t="array" ref="E76">INDEX('2. Direct Care Staff'!$C$24:$C$48,$W76)</f>
        <v>Speech Pathologist</v>
      </c>
      <c r="F76" s="439"/>
      <c r="G76" s="390"/>
      <c r="H76" s="392"/>
      <c r="I76" s="439"/>
      <c r="J76" s="390"/>
      <c r="K76" s="392"/>
      <c r="L76" s="474">
        <f t="shared" ref="L76:L85" si="7">SUM(F76:H76)*5*8*52/1800+SUM(I76:K76)*2*8*52/1800</f>
        <v>0</v>
      </c>
      <c r="M76" s="475"/>
      <c r="N76" s="476"/>
      <c r="O76" s="476"/>
      <c r="P76" s="476"/>
      <c r="Q76" s="476"/>
      <c r="R76" s="477"/>
      <c r="S76" s="24"/>
      <c r="V76" s="472">
        <f t="shared" ref="V76:V135" si="8">IF(W76=1,V75+1,V75)</f>
        <v>3</v>
      </c>
      <c r="W76" s="401">
        <f t="shared" si="6"/>
        <v>16</v>
      </c>
      <c r="Y76" s="355"/>
    </row>
    <row r="77" spans="1:25">
      <c r="A77" s="465"/>
      <c r="B77" s="433"/>
      <c r="C77" s="434"/>
      <c r="D77" s="630"/>
      <c r="E77" s="478" t="str" cm="1">
        <f t="array" ref="E77">INDEX('2. Direct Care Staff'!$C$24:$C$48,$W77)</f>
        <v>Occupational Therapist</v>
      </c>
      <c r="F77" s="439"/>
      <c r="G77" s="390"/>
      <c r="H77" s="392"/>
      <c r="I77" s="439"/>
      <c r="J77" s="390"/>
      <c r="K77" s="392"/>
      <c r="L77" s="479">
        <f t="shared" si="7"/>
        <v>0</v>
      </c>
      <c r="M77" s="475"/>
      <c r="N77" s="476"/>
      <c r="O77" s="476"/>
      <c r="P77" s="476"/>
      <c r="Q77" s="476"/>
      <c r="R77" s="477"/>
      <c r="S77" s="24"/>
      <c r="V77" s="472">
        <f t="shared" si="8"/>
        <v>3</v>
      </c>
      <c r="W77" s="401">
        <f t="shared" si="6"/>
        <v>17</v>
      </c>
      <c r="Y77" s="355"/>
    </row>
    <row r="78" spans="1:25">
      <c r="A78" s="465"/>
      <c r="B78" s="433"/>
      <c r="C78" s="434"/>
      <c r="D78" s="630"/>
      <c r="E78" s="473" t="str" cm="1">
        <f t="array" ref="E78">INDEX('2. Direct Care Staff'!$C$24:$C$48,$W78)</f>
        <v>Physical Therapist</v>
      </c>
      <c r="F78" s="439"/>
      <c r="G78" s="390"/>
      <c r="H78" s="392"/>
      <c r="I78" s="439"/>
      <c r="J78" s="390"/>
      <c r="K78" s="392"/>
      <c r="L78" s="474">
        <f t="shared" si="7"/>
        <v>0</v>
      </c>
      <c r="M78" s="475"/>
      <c r="N78" s="476"/>
      <c r="O78" s="476"/>
      <c r="P78" s="476"/>
      <c r="Q78" s="476"/>
      <c r="R78" s="477"/>
      <c r="S78" s="24"/>
      <c r="V78" s="472">
        <f t="shared" si="8"/>
        <v>3</v>
      </c>
      <c r="W78" s="401">
        <f t="shared" si="6"/>
        <v>18</v>
      </c>
      <c r="Y78" s="355"/>
    </row>
    <row r="79" spans="1:25">
      <c r="A79" s="465"/>
      <c r="B79" s="433"/>
      <c r="C79" s="434"/>
      <c r="D79" s="630"/>
      <c r="E79" s="478" t="str" cm="1">
        <f t="array" ref="E79">INDEX('2. Direct Care Staff'!$C$24:$C$48,$W79)</f>
        <v>Psychologist</v>
      </c>
      <c r="F79" s="439"/>
      <c r="G79" s="390"/>
      <c r="H79" s="392"/>
      <c r="I79" s="439"/>
      <c r="J79" s="390"/>
      <c r="K79" s="392"/>
      <c r="L79" s="479">
        <f t="shared" si="7"/>
        <v>0</v>
      </c>
      <c r="M79" s="475"/>
      <c r="N79" s="476"/>
      <c r="O79" s="476"/>
      <c r="P79" s="476"/>
      <c r="Q79" s="476"/>
      <c r="R79" s="477"/>
      <c r="S79" s="24"/>
      <c r="V79" s="472">
        <f t="shared" si="8"/>
        <v>3</v>
      </c>
      <c r="W79" s="401">
        <f t="shared" si="6"/>
        <v>19</v>
      </c>
      <c r="Y79" s="355"/>
    </row>
    <row r="80" spans="1:25">
      <c r="A80" s="465"/>
      <c r="B80" s="433"/>
      <c r="C80" s="434"/>
      <c r="D80" s="630"/>
      <c r="E80" s="473" t="str" cm="1">
        <f t="array" ref="E80">INDEX('2. Direct Care Staff'!$C$24:$C$48,$W80)</f>
        <v>Other (please describe)</v>
      </c>
      <c r="F80" s="439"/>
      <c r="G80" s="390"/>
      <c r="H80" s="392"/>
      <c r="I80" s="439"/>
      <c r="J80" s="390"/>
      <c r="K80" s="392"/>
      <c r="L80" s="474">
        <f t="shared" si="7"/>
        <v>0</v>
      </c>
      <c r="M80" s="475"/>
      <c r="N80" s="476"/>
      <c r="O80" s="476"/>
      <c r="P80" s="476"/>
      <c r="Q80" s="476"/>
      <c r="R80" s="477"/>
      <c r="S80" s="24"/>
      <c r="V80" s="472">
        <f t="shared" si="8"/>
        <v>3</v>
      </c>
      <c r="W80" s="401">
        <f t="shared" si="6"/>
        <v>20</v>
      </c>
      <c r="Y80" s="355"/>
    </row>
    <row r="81" spans="1:25">
      <c r="A81" s="465"/>
      <c r="B81" s="433"/>
      <c r="C81" s="434"/>
      <c r="D81" s="630"/>
      <c r="E81" s="478" t="str" cm="1">
        <f t="array" ref="E81">INDEX('2. Direct Care Staff'!$C$24:$C$48,$W81)</f>
        <v>Other (please describe)</v>
      </c>
      <c r="F81" s="439"/>
      <c r="G81" s="390"/>
      <c r="H81" s="392"/>
      <c r="I81" s="439"/>
      <c r="J81" s="390"/>
      <c r="K81" s="392"/>
      <c r="L81" s="479">
        <f t="shared" si="7"/>
        <v>0</v>
      </c>
      <c r="M81" s="475"/>
      <c r="N81" s="476"/>
      <c r="O81" s="476"/>
      <c r="P81" s="476"/>
      <c r="Q81" s="476"/>
      <c r="R81" s="477"/>
      <c r="S81" s="24"/>
      <c r="V81" s="472">
        <f t="shared" si="8"/>
        <v>3</v>
      </c>
      <c r="W81" s="401">
        <f t="shared" si="6"/>
        <v>21</v>
      </c>
      <c r="Y81" s="355"/>
    </row>
    <row r="82" spans="1:25">
      <c r="A82" s="465"/>
      <c r="B82" s="433"/>
      <c r="C82" s="434"/>
      <c r="D82" s="630"/>
      <c r="E82" s="473" t="str" cm="1">
        <f t="array" ref="E82">INDEX('2. Direct Care Staff'!$C$24:$C$48,$W82)</f>
        <v>Other (please describe)</v>
      </c>
      <c r="F82" s="439"/>
      <c r="G82" s="390"/>
      <c r="H82" s="392"/>
      <c r="I82" s="439"/>
      <c r="J82" s="390"/>
      <c r="K82" s="392"/>
      <c r="L82" s="474">
        <f t="shared" si="7"/>
        <v>0</v>
      </c>
      <c r="M82" s="475"/>
      <c r="N82" s="476"/>
      <c r="O82" s="476"/>
      <c r="P82" s="476"/>
      <c r="Q82" s="476"/>
      <c r="R82" s="477"/>
      <c r="S82" s="24"/>
      <c r="V82" s="472">
        <f t="shared" si="8"/>
        <v>3</v>
      </c>
      <c r="W82" s="401">
        <f t="shared" si="6"/>
        <v>22</v>
      </c>
      <c r="Y82" s="355"/>
    </row>
    <row r="83" spans="1:25">
      <c r="A83" s="465"/>
      <c r="B83" s="433"/>
      <c r="C83" s="434"/>
      <c r="D83" s="630"/>
      <c r="E83" s="478" t="str" cm="1">
        <f t="array" ref="E83">INDEX('2. Direct Care Staff'!$C$24:$C$48,$W83)</f>
        <v>Other (please describe)</v>
      </c>
      <c r="F83" s="439"/>
      <c r="G83" s="390"/>
      <c r="H83" s="392"/>
      <c r="I83" s="439"/>
      <c r="J83" s="390"/>
      <c r="K83" s="392"/>
      <c r="L83" s="479">
        <f t="shared" si="7"/>
        <v>0</v>
      </c>
      <c r="M83" s="475"/>
      <c r="N83" s="476"/>
      <c r="O83" s="476"/>
      <c r="P83" s="476"/>
      <c r="Q83" s="476"/>
      <c r="R83" s="477"/>
      <c r="S83" s="24"/>
      <c r="V83" s="472">
        <f t="shared" si="8"/>
        <v>3</v>
      </c>
      <c r="W83" s="401">
        <f t="shared" si="6"/>
        <v>23</v>
      </c>
      <c r="Y83" s="355"/>
    </row>
    <row r="84" spans="1:25">
      <c r="A84" s="465"/>
      <c r="B84" s="433"/>
      <c r="C84" s="434"/>
      <c r="D84" s="630"/>
      <c r="E84" s="473" t="str" cm="1">
        <f t="array" ref="E84">INDEX('2. Direct Care Staff'!$C$24:$C$48,$W84)</f>
        <v>Other (please describe)</v>
      </c>
      <c r="F84" s="439"/>
      <c r="G84" s="390"/>
      <c r="H84" s="392"/>
      <c r="I84" s="439"/>
      <c r="J84" s="390"/>
      <c r="K84" s="392"/>
      <c r="L84" s="474">
        <f t="shared" si="7"/>
        <v>0</v>
      </c>
      <c r="M84" s="475"/>
      <c r="N84" s="476"/>
      <c r="O84" s="476"/>
      <c r="P84" s="476"/>
      <c r="Q84" s="476"/>
      <c r="R84" s="477"/>
      <c r="S84" s="24"/>
      <c r="V84" s="472">
        <f t="shared" si="8"/>
        <v>3</v>
      </c>
      <c r="W84" s="401">
        <f t="shared" si="6"/>
        <v>24</v>
      </c>
      <c r="Y84" s="355"/>
    </row>
    <row r="85" spans="1:25" ht="13.5" thickBot="1">
      <c r="A85" s="480"/>
      <c r="B85" s="481"/>
      <c r="C85" s="482"/>
      <c r="D85" s="631"/>
      <c r="E85" s="483" t="str" cm="1">
        <f t="array" ref="E85">INDEX('2. Direct Care Staff'!$C$24:$C$48,$W85)</f>
        <v>Other (please describe)</v>
      </c>
      <c r="F85" s="453"/>
      <c r="G85" s="415"/>
      <c r="H85" s="417"/>
      <c r="I85" s="453"/>
      <c r="J85" s="415"/>
      <c r="K85" s="417"/>
      <c r="L85" s="484">
        <f t="shared" si="7"/>
        <v>0</v>
      </c>
      <c r="M85" s="485"/>
      <c r="N85" s="486"/>
      <c r="O85" s="486"/>
      <c r="P85" s="486"/>
      <c r="Q85" s="486"/>
      <c r="R85" s="487"/>
      <c r="S85" s="24"/>
      <c r="V85" s="472">
        <f t="shared" si="8"/>
        <v>3</v>
      </c>
      <c r="W85" s="401">
        <f t="shared" si="6"/>
        <v>25</v>
      </c>
      <c r="Y85" s="355"/>
    </row>
    <row r="86" spans="1:25">
      <c r="A86" s="501" cm="1">
        <f t="array" ref="A86">INDEX('6a. MHPRR Assumptions'!A$143:A$147,$V89)</f>
        <v>38</v>
      </c>
      <c r="B86" s="502" t="str" cm="1">
        <f t="array" ref="B86">INDEX('6a. MHPRR Assumptions'!B$143:B$147,$V89)</f>
        <v>H0019 U5</v>
      </c>
      <c r="C86" s="503" t="str" cm="1">
        <f t="array" ref="C86">INDEX('6a. MHPRR Assumptions'!C$143:C$147,$V89)</f>
        <v>MHPRR</v>
      </c>
      <c r="D86" s="634" t="str" cm="1">
        <f t="array" ref="D86">INDEX('6a. MHPRR Assumptions'!D$143:D$147,$V89)</f>
        <v>Specialized Mental Health Psychiatric Rehabilitative Residence</v>
      </c>
      <c r="E86" s="497" t="str" cm="1">
        <f t="array" ref="E86">INDEX('2. Direct Care Staff'!$C$24:$C$48,$W86)</f>
        <v>Less Than Bachelor's</v>
      </c>
      <c r="F86" s="498"/>
      <c r="G86" s="499"/>
      <c r="H86" s="500"/>
      <c r="I86" s="498"/>
      <c r="J86" s="499"/>
      <c r="K86" s="500"/>
      <c r="L86" s="469">
        <f>SUM(F86:H86)*5*8*52/1800+SUM(I86:K86)*2*8*52/1800</f>
        <v>0</v>
      </c>
      <c r="M86" s="467"/>
      <c r="N86" s="470"/>
      <c r="O86" s="390"/>
      <c r="P86" s="390"/>
      <c r="Q86" s="390"/>
      <c r="R86" s="471" t="str">
        <f>IFERROR((P86+Q86)/(O86+P86),"")</f>
        <v/>
      </c>
      <c r="S86" s="24"/>
      <c r="V86" s="472">
        <f t="shared" si="8"/>
        <v>4</v>
      </c>
      <c r="W86" s="401">
        <v>1</v>
      </c>
      <c r="Y86" s="355"/>
    </row>
    <row r="87" spans="1:25">
      <c r="A87" s="488"/>
      <c r="B87" s="489"/>
      <c r="C87" s="490"/>
      <c r="D87" s="635"/>
      <c r="E87" s="473" t="str" cm="1">
        <f t="array" ref="E87">INDEX('2. Direct Care Staff'!$C$24:$C$48,$W87)</f>
        <v>Bachelor's Level</v>
      </c>
      <c r="F87" s="439"/>
      <c r="G87" s="390"/>
      <c r="H87" s="392"/>
      <c r="I87" s="439"/>
      <c r="J87" s="390"/>
      <c r="K87" s="392"/>
      <c r="L87" s="474">
        <f t="shared" ref="L87:L110" si="9">SUM(F87:H87)*5*8*52/1800+SUM(I87:K87)*2*8*52/1800</f>
        <v>0</v>
      </c>
      <c r="M87" s="475"/>
      <c r="N87" s="476"/>
      <c r="O87" s="476"/>
      <c r="P87" s="476"/>
      <c r="Q87" s="476"/>
      <c r="R87" s="477"/>
      <c r="S87" s="24"/>
      <c r="V87" s="472">
        <f t="shared" si="8"/>
        <v>4</v>
      </c>
      <c r="W87" s="401">
        <f>W86+1</f>
        <v>2</v>
      </c>
      <c r="Y87" s="355"/>
    </row>
    <row r="88" spans="1:25">
      <c r="A88" s="488"/>
      <c r="B88" s="489"/>
      <c r="C88" s="490"/>
      <c r="D88" s="635"/>
      <c r="E88" s="478" t="str" cm="1">
        <f t="array" ref="E88">INDEX('2. Direct Care Staff'!$C$24:$C$48,$W88)</f>
        <v>Master's Licensed (LCSW, LMFT, LMHC)</v>
      </c>
      <c r="F88" s="439"/>
      <c r="G88" s="390"/>
      <c r="H88" s="392"/>
      <c r="I88" s="439"/>
      <c r="J88" s="390"/>
      <c r="K88" s="392"/>
      <c r="L88" s="479">
        <f t="shared" si="9"/>
        <v>0</v>
      </c>
      <c r="M88" s="475"/>
      <c r="N88" s="476"/>
      <c r="O88" s="476"/>
      <c r="P88" s="476"/>
      <c r="Q88" s="476"/>
      <c r="R88" s="477"/>
      <c r="S88" s="24"/>
      <c r="V88" s="472">
        <f t="shared" si="8"/>
        <v>4</v>
      </c>
      <c r="W88" s="401">
        <f t="shared" ref="W88:W110" si="10">W87+1</f>
        <v>3</v>
      </c>
      <c r="Y88" s="355"/>
    </row>
    <row r="89" spans="1:25">
      <c r="A89" s="488"/>
      <c r="B89" s="489"/>
      <c r="C89" s="490"/>
      <c r="D89" s="635"/>
      <c r="E89" s="473" t="str" cm="1">
        <f t="array" ref="E89">INDEX('2. Direct Care Staff'!$C$24:$C$48,$W89)</f>
        <v>Other Master's Social Worker</v>
      </c>
      <c r="F89" s="439"/>
      <c r="G89" s="390"/>
      <c r="H89" s="392"/>
      <c r="I89" s="439"/>
      <c r="J89" s="390"/>
      <c r="K89" s="392"/>
      <c r="L89" s="474">
        <f t="shared" si="9"/>
        <v>0</v>
      </c>
      <c r="M89" s="475"/>
      <c r="N89" s="476"/>
      <c r="O89" s="476"/>
      <c r="P89" s="476"/>
      <c r="Q89" s="476"/>
      <c r="R89" s="477"/>
      <c r="S89" s="24"/>
      <c r="V89" s="472">
        <f t="shared" si="8"/>
        <v>4</v>
      </c>
      <c r="W89" s="401">
        <f t="shared" si="10"/>
        <v>4</v>
      </c>
      <c r="Y89" s="355"/>
    </row>
    <row r="90" spans="1:25">
      <c r="A90" s="488"/>
      <c r="B90" s="489"/>
      <c r="C90" s="490"/>
      <c r="D90" s="635"/>
      <c r="E90" s="478" t="str" cm="1">
        <f t="array" ref="E90">INDEX('2. Direct Care Staff'!$C$24:$C$48,$W90)</f>
        <v>LCDP</v>
      </c>
      <c r="F90" s="439"/>
      <c r="G90" s="390"/>
      <c r="H90" s="392"/>
      <c r="I90" s="439"/>
      <c r="J90" s="390"/>
      <c r="K90" s="392"/>
      <c r="L90" s="479">
        <f t="shared" si="9"/>
        <v>0</v>
      </c>
      <c r="M90" s="475"/>
      <c r="N90" s="476"/>
      <c r="O90" s="476"/>
      <c r="P90" s="476"/>
      <c r="Q90" s="476"/>
      <c r="R90" s="477"/>
      <c r="S90" s="24"/>
      <c r="V90" s="472">
        <f t="shared" si="8"/>
        <v>4</v>
      </c>
      <c r="W90" s="401">
        <f t="shared" si="10"/>
        <v>5</v>
      </c>
      <c r="Y90" s="355"/>
    </row>
    <row r="91" spans="1:25">
      <c r="A91" s="488"/>
      <c r="B91" s="489"/>
      <c r="C91" s="490"/>
      <c r="D91" s="635"/>
      <c r="E91" s="473" t="str" cm="1">
        <f t="array" ref="E91">INDEX('2. Direct Care Staff'!$C$24:$C$48,$W91)</f>
        <v>Medical Assistant</v>
      </c>
      <c r="F91" s="439"/>
      <c r="G91" s="390"/>
      <c r="H91" s="392"/>
      <c r="I91" s="439"/>
      <c r="J91" s="390"/>
      <c r="K91" s="392"/>
      <c r="L91" s="474">
        <f t="shared" si="9"/>
        <v>0</v>
      </c>
      <c r="M91" s="475"/>
      <c r="N91" s="476"/>
      <c r="O91" s="476"/>
      <c r="P91" s="476"/>
      <c r="Q91" s="476"/>
      <c r="R91" s="477"/>
      <c r="S91" s="24"/>
      <c r="V91" s="472">
        <f t="shared" si="8"/>
        <v>4</v>
      </c>
      <c r="W91" s="401">
        <f t="shared" si="10"/>
        <v>6</v>
      </c>
      <c r="Y91" s="355"/>
    </row>
    <row r="92" spans="1:25">
      <c r="A92" s="488"/>
      <c r="B92" s="489"/>
      <c r="C92" s="490"/>
      <c r="D92" s="635"/>
      <c r="E92" s="478" t="str" cm="1">
        <f t="array" ref="E92">INDEX('2. Direct Care Staff'!$C$24:$C$48,$W92)</f>
        <v>CNA</v>
      </c>
      <c r="F92" s="439"/>
      <c r="G92" s="390"/>
      <c r="H92" s="392"/>
      <c r="I92" s="439"/>
      <c r="J92" s="390"/>
      <c r="K92" s="392"/>
      <c r="L92" s="479">
        <f t="shared" si="9"/>
        <v>0</v>
      </c>
      <c r="M92" s="475"/>
      <c r="N92" s="476"/>
      <c r="O92" s="476"/>
      <c r="P92" s="476"/>
      <c r="Q92" s="476"/>
      <c r="R92" s="477"/>
      <c r="S92" s="24"/>
      <c r="V92" s="472">
        <f t="shared" si="8"/>
        <v>4</v>
      </c>
      <c r="W92" s="401">
        <f t="shared" si="10"/>
        <v>7</v>
      </c>
      <c r="Y92" s="355"/>
    </row>
    <row r="93" spans="1:25">
      <c r="A93" s="488"/>
      <c r="B93" s="489"/>
      <c r="C93" s="490"/>
      <c r="D93" s="635"/>
      <c r="E93" s="473" t="str" cm="1">
        <f t="array" ref="E93">INDEX('2. Direct Care Staff'!$C$24:$C$48,$W93)</f>
        <v>Homemaker</v>
      </c>
      <c r="F93" s="439"/>
      <c r="G93" s="390"/>
      <c r="H93" s="392"/>
      <c r="I93" s="439"/>
      <c r="J93" s="390"/>
      <c r="K93" s="392"/>
      <c r="L93" s="474">
        <f t="shared" si="9"/>
        <v>0</v>
      </c>
      <c r="M93" s="475"/>
      <c r="N93" s="476"/>
      <c r="O93" s="476"/>
      <c r="P93" s="476"/>
      <c r="Q93" s="476"/>
      <c r="R93" s="477"/>
      <c r="S93" s="24"/>
      <c r="V93" s="472">
        <f t="shared" si="8"/>
        <v>4</v>
      </c>
      <c r="W93" s="401">
        <f t="shared" si="10"/>
        <v>8</v>
      </c>
      <c r="Y93" s="355"/>
    </row>
    <row r="94" spans="1:25">
      <c r="A94" s="488"/>
      <c r="B94" s="489"/>
      <c r="C94" s="490"/>
      <c r="D94" s="635"/>
      <c r="E94" s="478" t="str" cm="1">
        <f t="array" ref="E94">INDEX('2. Direct Care Staff'!$C$24:$C$48,$W94)</f>
        <v>Licensed Nurse (LPN, LVN)</v>
      </c>
      <c r="F94" s="439"/>
      <c r="G94" s="390"/>
      <c r="H94" s="392"/>
      <c r="I94" s="439"/>
      <c r="J94" s="390"/>
      <c r="K94" s="392"/>
      <c r="L94" s="479">
        <f t="shared" si="9"/>
        <v>0</v>
      </c>
      <c r="M94" s="475"/>
      <c r="N94" s="476"/>
      <c r="O94" s="476"/>
      <c r="P94" s="476"/>
      <c r="Q94" s="476"/>
      <c r="R94" s="477"/>
      <c r="S94" s="24"/>
      <c r="V94" s="472">
        <f t="shared" si="8"/>
        <v>4</v>
      </c>
      <c r="W94" s="401">
        <f t="shared" si="10"/>
        <v>9</v>
      </c>
      <c r="Y94" s="355"/>
    </row>
    <row r="95" spans="1:25">
      <c r="A95" s="488"/>
      <c r="B95" s="489"/>
      <c r="C95" s="490"/>
      <c r="D95" s="635"/>
      <c r="E95" s="473" t="str" cm="1">
        <f t="array" ref="E95">INDEX('2. Direct Care Staff'!$C$24:$C$48,$W95)</f>
        <v>Registered Nurse</v>
      </c>
      <c r="F95" s="439"/>
      <c r="G95" s="390"/>
      <c r="H95" s="392"/>
      <c r="I95" s="439"/>
      <c r="J95" s="390"/>
      <c r="K95" s="392"/>
      <c r="L95" s="474">
        <f t="shared" si="9"/>
        <v>0</v>
      </c>
      <c r="M95" s="475"/>
      <c r="N95" s="476"/>
      <c r="O95" s="476"/>
      <c r="P95" s="476"/>
      <c r="Q95" s="476"/>
      <c r="R95" s="477"/>
      <c r="S95" s="24"/>
      <c r="V95" s="472">
        <f t="shared" si="8"/>
        <v>4</v>
      </c>
      <c r="W95" s="401">
        <f t="shared" si="10"/>
        <v>10</v>
      </c>
      <c r="Y95" s="355"/>
    </row>
    <row r="96" spans="1:25">
      <c r="A96" s="488"/>
      <c r="B96" s="489"/>
      <c r="C96" s="490"/>
      <c r="D96" s="635"/>
      <c r="E96" s="478" t="str" cm="1">
        <f t="array" ref="E96">INDEX('2. Direct Care Staff'!$C$24:$C$48,$W96)</f>
        <v>Advanced Practice Professional</v>
      </c>
      <c r="F96" s="439"/>
      <c r="G96" s="390"/>
      <c r="H96" s="392"/>
      <c r="I96" s="439"/>
      <c r="J96" s="390"/>
      <c r="K96" s="392"/>
      <c r="L96" s="479">
        <f t="shared" si="9"/>
        <v>0</v>
      </c>
      <c r="M96" s="475"/>
      <c r="N96" s="476"/>
      <c r="O96" s="476"/>
      <c r="P96" s="476"/>
      <c r="Q96" s="476"/>
      <c r="R96" s="477"/>
      <c r="S96" s="24"/>
      <c r="V96" s="472">
        <f t="shared" si="8"/>
        <v>4</v>
      </c>
      <c r="W96" s="401">
        <f t="shared" si="10"/>
        <v>11</v>
      </c>
      <c r="Y96" s="355"/>
    </row>
    <row r="97" spans="1:25">
      <c r="A97" s="488"/>
      <c r="B97" s="489"/>
      <c r="C97" s="490"/>
      <c r="D97" s="635"/>
      <c r="E97" s="473" t="str" cm="1">
        <f t="array" ref="E97">INDEX('2. Direct Care Staff'!$C$24:$C$48,$W97)</f>
        <v>Pharmacist</v>
      </c>
      <c r="F97" s="439"/>
      <c r="G97" s="390"/>
      <c r="H97" s="392"/>
      <c r="I97" s="439"/>
      <c r="J97" s="390"/>
      <c r="K97" s="392"/>
      <c r="L97" s="474">
        <f t="shared" si="9"/>
        <v>0</v>
      </c>
      <c r="M97" s="475"/>
      <c r="N97" s="476"/>
      <c r="O97" s="476"/>
      <c r="P97" s="476"/>
      <c r="Q97" s="476"/>
      <c r="R97" s="477"/>
      <c r="S97" s="24"/>
      <c r="V97" s="472">
        <f t="shared" si="8"/>
        <v>4</v>
      </c>
      <c r="W97" s="401">
        <f t="shared" si="10"/>
        <v>12</v>
      </c>
      <c r="Y97" s="355"/>
    </row>
    <row r="98" spans="1:25">
      <c r="A98" s="488"/>
      <c r="B98" s="489"/>
      <c r="C98" s="490"/>
      <c r="D98" s="635"/>
      <c r="E98" s="478" t="str" cm="1">
        <f t="array" ref="E98">INDEX('2. Direct Care Staff'!$C$24:$C$48,$W98)</f>
        <v>Physician</v>
      </c>
      <c r="F98" s="439"/>
      <c r="G98" s="390"/>
      <c r="H98" s="392"/>
      <c r="I98" s="439"/>
      <c r="J98" s="390"/>
      <c r="K98" s="392"/>
      <c r="L98" s="479">
        <f t="shared" si="9"/>
        <v>0</v>
      </c>
      <c r="M98" s="475"/>
      <c r="N98" s="476"/>
      <c r="O98" s="476"/>
      <c r="P98" s="476"/>
      <c r="Q98" s="476"/>
      <c r="R98" s="477"/>
      <c r="S98" s="24"/>
      <c r="V98" s="472">
        <f t="shared" si="8"/>
        <v>4</v>
      </c>
      <c r="W98" s="401">
        <f t="shared" si="10"/>
        <v>13</v>
      </c>
      <c r="Y98" s="355"/>
    </row>
    <row r="99" spans="1:25">
      <c r="A99" s="488"/>
      <c r="B99" s="489"/>
      <c r="C99" s="490"/>
      <c r="D99" s="635"/>
      <c r="E99" s="473" t="str" cm="1">
        <f t="array" ref="E99">INDEX('2. Direct Care Staff'!$C$24:$C$48,$W99)</f>
        <v>Psychiatrist</v>
      </c>
      <c r="F99" s="439"/>
      <c r="G99" s="390"/>
      <c r="H99" s="392"/>
      <c r="I99" s="439"/>
      <c r="J99" s="390"/>
      <c r="K99" s="392"/>
      <c r="L99" s="474">
        <f t="shared" si="9"/>
        <v>0</v>
      </c>
      <c r="M99" s="475"/>
      <c r="N99" s="476"/>
      <c r="O99" s="476"/>
      <c r="P99" s="476"/>
      <c r="Q99" s="476"/>
      <c r="R99" s="477"/>
      <c r="S99" s="24"/>
      <c r="V99" s="472">
        <f t="shared" si="8"/>
        <v>4</v>
      </c>
      <c r="W99" s="401">
        <f t="shared" si="10"/>
        <v>14</v>
      </c>
      <c r="Y99" s="355"/>
    </row>
    <row r="100" spans="1:25">
      <c r="A100" s="488"/>
      <c r="B100" s="489"/>
      <c r="C100" s="490"/>
      <c r="D100" s="635"/>
      <c r="E100" s="478" t="str" cm="1">
        <f t="array" ref="E100">INDEX('2. Direct Care Staff'!$C$24:$C$48,$W100)</f>
        <v>Registered Dietician</v>
      </c>
      <c r="F100" s="439"/>
      <c r="G100" s="390"/>
      <c r="H100" s="392"/>
      <c r="I100" s="439"/>
      <c r="J100" s="390"/>
      <c r="K100" s="392"/>
      <c r="L100" s="479">
        <f t="shared" si="9"/>
        <v>0</v>
      </c>
      <c r="M100" s="475"/>
      <c r="N100" s="476"/>
      <c r="O100" s="476"/>
      <c r="P100" s="476"/>
      <c r="Q100" s="476"/>
      <c r="R100" s="477"/>
      <c r="S100" s="24"/>
      <c r="V100" s="472">
        <f t="shared" si="8"/>
        <v>4</v>
      </c>
      <c r="W100" s="401">
        <f t="shared" si="10"/>
        <v>15</v>
      </c>
      <c r="Y100" s="355"/>
    </row>
    <row r="101" spans="1:25">
      <c r="A101" s="488"/>
      <c r="B101" s="489"/>
      <c r="C101" s="490"/>
      <c r="D101" s="635"/>
      <c r="E101" s="473" t="str" cm="1">
        <f t="array" ref="E101">INDEX('2. Direct Care Staff'!$C$24:$C$48,$W101)</f>
        <v>Speech Pathologist</v>
      </c>
      <c r="F101" s="439"/>
      <c r="G101" s="390"/>
      <c r="H101" s="392"/>
      <c r="I101" s="439"/>
      <c r="J101" s="390"/>
      <c r="K101" s="392"/>
      <c r="L101" s="474">
        <f t="shared" si="9"/>
        <v>0</v>
      </c>
      <c r="M101" s="475"/>
      <c r="N101" s="476"/>
      <c r="O101" s="476"/>
      <c r="P101" s="476"/>
      <c r="Q101" s="476"/>
      <c r="R101" s="477"/>
      <c r="S101" s="24"/>
      <c r="V101" s="472">
        <f t="shared" si="8"/>
        <v>4</v>
      </c>
      <c r="W101" s="401">
        <f t="shared" si="10"/>
        <v>16</v>
      </c>
      <c r="Y101" s="355"/>
    </row>
    <row r="102" spans="1:25">
      <c r="A102" s="488"/>
      <c r="B102" s="489"/>
      <c r="C102" s="490"/>
      <c r="D102" s="635"/>
      <c r="E102" s="478" t="str" cm="1">
        <f t="array" ref="E102">INDEX('2. Direct Care Staff'!$C$24:$C$48,$W102)</f>
        <v>Occupational Therapist</v>
      </c>
      <c r="F102" s="439"/>
      <c r="G102" s="390"/>
      <c r="H102" s="392"/>
      <c r="I102" s="439"/>
      <c r="J102" s="390"/>
      <c r="K102" s="392"/>
      <c r="L102" s="479">
        <f t="shared" si="9"/>
        <v>0</v>
      </c>
      <c r="M102" s="475"/>
      <c r="N102" s="476"/>
      <c r="O102" s="476"/>
      <c r="P102" s="476"/>
      <c r="Q102" s="476"/>
      <c r="R102" s="477"/>
      <c r="S102" s="24"/>
      <c r="V102" s="472">
        <f t="shared" si="8"/>
        <v>4</v>
      </c>
      <c r="W102" s="401">
        <f t="shared" si="10"/>
        <v>17</v>
      </c>
      <c r="Y102" s="355"/>
    </row>
    <row r="103" spans="1:25">
      <c r="A103" s="488"/>
      <c r="B103" s="489"/>
      <c r="C103" s="490"/>
      <c r="D103" s="635"/>
      <c r="E103" s="473" t="str" cm="1">
        <f t="array" ref="E103">INDEX('2. Direct Care Staff'!$C$24:$C$48,$W103)</f>
        <v>Physical Therapist</v>
      </c>
      <c r="F103" s="439"/>
      <c r="G103" s="390"/>
      <c r="H103" s="392"/>
      <c r="I103" s="439"/>
      <c r="J103" s="390"/>
      <c r="K103" s="392"/>
      <c r="L103" s="474">
        <f t="shared" si="9"/>
        <v>0</v>
      </c>
      <c r="M103" s="475"/>
      <c r="N103" s="476"/>
      <c r="O103" s="476"/>
      <c r="P103" s="476"/>
      <c r="Q103" s="476"/>
      <c r="R103" s="477"/>
      <c r="S103" s="24"/>
      <c r="V103" s="472">
        <f t="shared" si="8"/>
        <v>4</v>
      </c>
      <c r="W103" s="401">
        <f t="shared" si="10"/>
        <v>18</v>
      </c>
      <c r="Y103" s="355"/>
    </row>
    <row r="104" spans="1:25">
      <c r="A104" s="488"/>
      <c r="B104" s="489"/>
      <c r="C104" s="490"/>
      <c r="D104" s="635"/>
      <c r="E104" s="478" t="str" cm="1">
        <f t="array" ref="E104">INDEX('2. Direct Care Staff'!$C$24:$C$48,$W104)</f>
        <v>Psychologist</v>
      </c>
      <c r="F104" s="439"/>
      <c r="G104" s="390"/>
      <c r="H104" s="392"/>
      <c r="I104" s="439"/>
      <c r="J104" s="390"/>
      <c r="K104" s="392"/>
      <c r="L104" s="479">
        <f t="shared" si="9"/>
        <v>0</v>
      </c>
      <c r="M104" s="475"/>
      <c r="N104" s="476"/>
      <c r="O104" s="476"/>
      <c r="P104" s="476"/>
      <c r="Q104" s="476"/>
      <c r="R104" s="477"/>
      <c r="S104" s="24"/>
      <c r="V104" s="472">
        <f t="shared" si="8"/>
        <v>4</v>
      </c>
      <c r="W104" s="401">
        <f t="shared" si="10"/>
        <v>19</v>
      </c>
      <c r="Y104" s="355"/>
    </row>
    <row r="105" spans="1:25">
      <c r="A105" s="488"/>
      <c r="B105" s="489"/>
      <c r="C105" s="490"/>
      <c r="D105" s="635"/>
      <c r="E105" s="473" t="str" cm="1">
        <f t="array" ref="E105">INDEX('2. Direct Care Staff'!$C$24:$C$48,$W105)</f>
        <v>Other (please describe)</v>
      </c>
      <c r="F105" s="439"/>
      <c r="G105" s="390"/>
      <c r="H105" s="392"/>
      <c r="I105" s="439"/>
      <c r="J105" s="390"/>
      <c r="K105" s="392"/>
      <c r="L105" s="474">
        <f t="shared" si="9"/>
        <v>0</v>
      </c>
      <c r="M105" s="475"/>
      <c r="N105" s="476"/>
      <c r="O105" s="476"/>
      <c r="P105" s="476"/>
      <c r="Q105" s="476"/>
      <c r="R105" s="477"/>
      <c r="S105" s="24"/>
      <c r="V105" s="472">
        <f t="shared" si="8"/>
        <v>4</v>
      </c>
      <c r="W105" s="401">
        <f t="shared" si="10"/>
        <v>20</v>
      </c>
      <c r="Y105" s="355"/>
    </row>
    <row r="106" spans="1:25">
      <c r="A106" s="488"/>
      <c r="B106" s="489"/>
      <c r="C106" s="490"/>
      <c r="D106" s="635"/>
      <c r="E106" s="478" t="str" cm="1">
        <f t="array" ref="E106">INDEX('2. Direct Care Staff'!$C$24:$C$48,$W106)</f>
        <v>Other (please describe)</v>
      </c>
      <c r="F106" s="439"/>
      <c r="G106" s="390"/>
      <c r="H106" s="392"/>
      <c r="I106" s="439"/>
      <c r="J106" s="390"/>
      <c r="K106" s="392"/>
      <c r="L106" s="479">
        <f t="shared" si="9"/>
        <v>0</v>
      </c>
      <c r="M106" s="475"/>
      <c r="N106" s="476"/>
      <c r="O106" s="476"/>
      <c r="P106" s="476"/>
      <c r="Q106" s="476"/>
      <c r="R106" s="477"/>
      <c r="S106" s="24"/>
      <c r="V106" s="472">
        <f t="shared" si="8"/>
        <v>4</v>
      </c>
      <c r="W106" s="401">
        <f t="shared" si="10"/>
        <v>21</v>
      </c>
      <c r="Y106" s="355"/>
    </row>
    <row r="107" spans="1:25">
      <c r="A107" s="488"/>
      <c r="B107" s="489"/>
      <c r="C107" s="490"/>
      <c r="D107" s="635"/>
      <c r="E107" s="473" t="str" cm="1">
        <f t="array" ref="E107">INDEX('2. Direct Care Staff'!$C$24:$C$48,$W107)</f>
        <v>Other (please describe)</v>
      </c>
      <c r="F107" s="439"/>
      <c r="G107" s="390"/>
      <c r="H107" s="392"/>
      <c r="I107" s="439"/>
      <c r="J107" s="390"/>
      <c r="K107" s="392"/>
      <c r="L107" s="474">
        <f t="shared" si="9"/>
        <v>0</v>
      </c>
      <c r="M107" s="475"/>
      <c r="N107" s="476"/>
      <c r="O107" s="476"/>
      <c r="P107" s="476"/>
      <c r="Q107" s="476"/>
      <c r="R107" s="477"/>
      <c r="S107" s="24"/>
      <c r="V107" s="472">
        <f t="shared" si="8"/>
        <v>4</v>
      </c>
      <c r="W107" s="401">
        <f t="shared" si="10"/>
        <v>22</v>
      </c>
      <c r="Y107" s="355"/>
    </row>
    <row r="108" spans="1:25">
      <c r="A108" s="488"/>
      <c r="B108" s="489"/>
      <c r="C108" s="490"/>
      <c r="D108" s="635"/>
      <c r="E108" s="478" t="str" cm="1">
        <f t="array" ref="E108">INDEX('2. Direct Care Staff'!$C$24:$C$48,$W108)</f>
        <v>Other (please describe)</v>
      </c>
      <c r="F108" s="439"/>
      <c r="G108" s="390"/>
      <c r="H108" s="392"/>
      <c r="I108" s="439"/>
      <c r="J108" s="390"/>
      <c r="K108" s="392"/>
      <c r="L108" s="479">
        <f t="shared" si="9"/>
        <v>0</v>
      </c>
      <c r="M108" s="475"/>
      <c r="N108" s="476"/>
      <c r="O108" s="476"/>
      <c r="P108" s="476"/>
      <c r="Q108" s="476"/>
      <c r="R108" s="477"/>
      <c r="S108" s="24"/>
      <c r="V108" s="472">
        <f t="shared" si="8"/>
        <v>4</v>
      </c>
      <c r="W108" s="401">
        <f t="shared" si="10"/>
        <v>23</v>
      </c>
      <c r="Y108" s="355"/>
    </row>
    <row r="109" spans="1:25">
      <c r="A109" s="488"/>
      <c r="B109" s="489"/>
      <c r="C109" s="490"/>
      <c r="D109" s="635"/>
      <c r="E109" s="473" t="str" cm="1">
        <f t="array" ref="E109">INDEX('2. Direct Care Staff'!$C$24:$C$48,$W109)</f>
        <v>Other (please describe)</v>
      </c>
      <c r="F109" s="439"/>
      <c r="G109" s="390"/>
      <c r="H109" s="392"/>
      <c r="I109" s="439"/>
      <c r="J109" s="390"/>
      <c r="K109" s="392"/>
      <c r="L109" s="474">
        <f t="shared" si="9"/>
        <v>0</v>
      </c>
      <c r="M109" s="475"/>
      <c r="N109" s="476"/>
      <c r="O109" s="476"/>
      <c r="P109" s="476"/>
      <c r="Q109" s="476"/>
      <c r="R109" s="477"/>
      <c r="S109" s="24"/>
      <c r="V109" s="472">
        <f t="shared" si="8"/>
        <v>4</v>
      </c>
      <c r="W109" s="401">
        <f t="shared" si="10"/>
        <v>24</v>
      </c>
      <c r="Y109" s="355"/>
    </row>
    <row r="110" spans="1:25" ht="13.5" thickBot="1">
      <c r="A110" s="491"/>
      <c r="B110" s="492"/>
      <c r="C110" s="493"/>
      <c r="D110" s="636"/>
      <c r="E110" s="483" t="str" cm="1">
        <f t="array" ref="E110">INDEX('2. Direct Care Staff'!$C$24:$C$48,$W110)</f>
        <v>Other (please describe)</v>
      </c>
      <c r="F110" s="453"/>
      <c r="G110" s="415"/>
      <c r="H110" s="417"/>
      <c r="I110" s="453"/>
      <c r="J110" s="415"/>
      <c r="K110" s="417"/>
      <c r="L110" s="484">
        <f t="shared" si="9"/>
        <v>0</v>
      </c>
      <c r="M110" s="485"/>
      <c r="N110" s="486"/>
      <c r="O110" s="486"/>
      <c r="P110" s="486"/>
      <c r="Q110" s="486"/>
      <c r="R110" s="487"/>
      <c r="S110" s="24"/>
      <c r="V110" s="472">
        <f t="shared" si="8"/>
        <v>4</v>
      </c>
      <c r="W110" s="401">
        <f t="shared" si="10"/>
        <v>25</v>
      </c>
      <c r="Y110" s="355"/>
    </row>
    <row r="111" spans="1:25">
      <c r="A111" s="494" cm="1">
        <f t="array" ref="A111">INDEX('6a. MHPRR Assumptions'!A$143:A$147,$V114)</f>
        <v>39</v>
      </c>
      <c r="B111" s="495" t="str" cm="1">
        <f t="array" ref="B111">INDEX('6a. MHPRR Assumptions'!B$143:B$147,$V114)</f>
        <v>H0019 U6</v>
      </c>
      <c r="C111" s="496" t="str" cm="1">
        <f t="array" ref="C111">INDEX('6a. MHPRR Assumptions'!C$143:C$147,$V114)</f>
        <v>MHPRR</v>
      </c>
      <c r="D111" s="629" t="str" cm="1">
        <f t="array" ref="D111">INDEX('6a. MHPRR Assumptions'!D$143:D$147,$V114)</f>
        <v>Enhanced Mental Health Psychiatric Rehabilitative Residence</v>
      </c>
      <c r="E111" s="497" t="str" cm="1">
        <f t="array" ref="E111">INDEX('2. Direct Care Staff'!$C$24:$C$48,$W111)</f>
        <v>Less Than Bachelor's</v>
      </c>
      <c r="F111" s="498"/>
      <c r="G111" s="499"/>
      <c r="H111" s="500"/>
      <c r="I111" s="498"/>
      <c r="J111" s="499"/>
      <c r="K111" s="500"/>
      <c r="L111" s="469">
        <f>SUM(F111:H111)*5*8*52/1800+SUM(I111:K111)*2*8*52/1800</f>
        <v>0</v>
      </c>
      <c r="M111" s="467"/>
      <c r="N111" s="470"/>
      <c r="O111" s="390"/>
      <c r="P111" s="390"/>
      <c r="Q111" s="390"/>
      <c r="R111" s="471" t="str">
        <f>IFERROR((P111+Q111)/(O111+P111),"")</f>
        <v/>
      </c>
      <c r="S111" s="24"/>
      <c r="V111" s="472">
        <f t="shared" si="8"/>
        <v>5</v>
      </c>
      <c r="W111" s="401">
        <v>1</v>
      </c>
      <c r="Y111" s="355"/>
    </row>
    <row r="112" spans="1:25">
      <c r="A112" s="465"/>
      <c r="B112" s="433"/>
      <c r="C112" s="434"/>
      <c r="D112" s="630"/>
      <c r="E112" s="473" t="str" cm="1">
        <f t="array" ref="E112">INDEX('2. Direct Care Staff'!$C$24:$C$48,$W112)</f>
        <v>Bachelor's Level</v>
      </c>
      <c r="F112" s="439"/>
      <c r="G112" s="390"/>
      <c r="H112" s="392"/>
      <c r="I112" s="439"/>
      <c r="J112" s="390"/>
      <c r="K112" s="392"/>
      <c r="L112" s="474">
        <f t="shared" ref="L112:L135" si="11">SUM(F112:H112)*5*8*52/1800+SUM(I112:K112)*2*8*52/1800</f>
        <v>0</v>
      </c>
      <c r="M112" s="475"/>
      <c r="N112" s="476"/>
      <c r="O112" s="476"/>
      <c r="P112" s="476"/>
      <c r="Q112" s="476"/>
      <c r="R112" s="477"/>
      <c r="S112" s="24"/>
      <c r="V112" s="472">
        <f t="shared" si="8"/>
        <v>5</v>
      </c>
      <c r="W112" s="401">
        <f>W111+1</f>
        <v>2</v>
      </c>
      <c r="Y112" s="355"/>
    </row>
    <row r="113" spans="1:25">
      <c r="A113" s="465"/>
      <c r="B113" s="433"/>
      <c r="C113" s="434"/>
      <c r="D113" s="630"/>
      <c r="E113" s="478" t="str" cm="1">
        <f t="array" ref="E113">INDEX('2. Direct Care Staff'!$C$24:$C$48,$W113)</f>
        <v>Master's Licensed (LCSW, LMFT, LMHC)</v>
      </c>
      <c r="F113" s="439"/>
      <c r="G113" s="390"/>
      <c r="H113" s="392"/>
      <c r="I113" s="439"/>
      <c r="J113" s="390"/>
      <c r="K113" s="392"/>
      <c r="L113" s="479">
        <f t="shared" si="11"/>
        <v>0</v>
      </c>
      <c r="M113" s="475"/>
      <c r="N113" s="476"/>
      <c r="O113" s="476"/>
      <c r="P113" s="476"/>
      <c r="Q113" s="476"/>
      <c r="R113" s="477"/>
      <c r="S113" s="24"/>
      <c r="V113" s="472">
        <f t="shared" si="8"/>
        <v>5</v>
      </c>
      <c r="W113" s="401">
        <f t="shared" ref="W113:W135" si="12">W112+1</f>
        <v>3</v>
      </c>
      <c r="Y113" s="355"/>
    </row>
    <row r="114" spans="1:25">
      <c r="A114" s="465"/>
      <c r="B114" s="433"/>
      <c r="C114" s="434"/>
      <c r="D114" s="630"/>
      <c r="E114" s="473" t="str" cm="1">
        <f t="array" ref="E114">INDEX('2. Direct Care Staff'!$C$24:$C$48,$W114)</f>
        <v>Other Master's Social Worker</v>
      </c>
      <c r="F114" s="439"/>
      <c r="G114" s="390"/>
      <c r="H114" s="392"/>
      <c r="I114" s="439"/>
      <c r="J114" s="390"/>
      <c r="K114" s="392"/>
      <c r="L114" s="474">
        <f t="shared" si="11"/>
        <v>0</v>
      </c>
      <c r="M114" s="475"/>
      <c r="N114" s="476"/>
      <c r="O114" s="476"/>
      <c r="P114" s="476"/>
      <c r="Q114" s="476"/>
      <c r="R114" s="477"/>
      <c r="S114" s="24"/>
      <c r="V114" s="472">
        <f t="shared" si="8"/>
        <v>5</v>
      </c>
      <c r="W114" s="401">
        <f t="shared" si="12"/>
        <v>4</v>
      </c>
      <c r="Y114" s="355"/>
    </row>
    <row r="115" spans="1:25">
      <c r="A115" s="465"/>
      <c r="B115" s="433"/>
      <c r="C115" s="434"/>
      <c r="D115" s="630"/>
      <c r="E115" s="478" t="str" cm="1">
        <f t="array" ref="E115">INDEX('2. Direct Care Staff'!$C$24:$C$48,$W115)</f>
        <v>LCDP</v>
      </c>
      <c r="F115" s="439"/>
      <c r="G115" s="390"/>
      <c r="H115" s="392"/>
      <c r="I115" s="439"/>
      <c r="J115" s="390"/>
      <c r="K115" s="392"/>
      <c r="L115" s="479">
        <f t="shared" si="11"/>
        <v>0</v>
      </c>
      <c r="M115" s="475"/>
      <c r="N115" s="476"/>
      <c r="O115" s="476"/>
      <c r="P115" s="476"/>
      <c r="Q115" s="476"/>
      <c r="R115" s="477"/>
      <c r="S115" s="24"/>
      <c r="V115" s="472">
        <f t="shared" si="8"/>
        <v>5</v>
      </c>
      <c r="W115" s="401">
        <f t="shared" si="12"/>
        <v>5</v>
      </c>
      <c r="Y115" s="355"/>
    </row>
    <row r="116" spans="1:25">
      <c r="A116" s="465"/>
      <c r="B116" s="433"/>
      <c r="C116" s="434"/>
      <c r="D116" s="630"/>
      <c r="E116" s="473" t="str" cm="1">
        <f t="array" ref="E116">INDEX('2. Direct Care Staff'!$C$24:$C$48,$W116)</f>
        <v>Medical Assistant</v>
      </c>
      <c r="F116" s="439"/>
      <c r="G116" s="390"/>
      <c r="H116" s="392"/>
      <c r="I116" s="439"/>
      <c r="J116" s="390"/>
      <c r="K116" s="392"/>
      <c r="L116" s="474">
        <f t="shared" si="11"/>
        <v>0</v>
      </c>
      <c r="M116" s="475"/>
      <c r="N116" s="476"/>
      <c r="O116" s="476"/>
      <c r="P116" s="476"/>
      <c r="Q116" s="476"/>
      <c r="R116" s="477"/>
      <c r="S116" s="24"/>
      <c r="V116" s="472">
        <f t="shared" si="8"/>
        <v>5</v>
      </c>
      <c r="W116" s="401">
        <f t="shared" si="12"/>
        <v>6</v>
      </c>
      <c r="Y116" s="355"/>
    </row>
    <row r="117" spans="1:25">
      <c r="A117" s="465"/>
      <c r="B117" s="433"/>
      <c r="C117" s="434"/>
      <c r="D117" s="630"/>
      <c r="E117" s="478" t="str" cm="1">
        <f t="array" ref="E117">INDEX('2. Direct Care Staff'!$C$24:$C$48,$W117)</f>
        <v>CNA</v>
      </c>
      <c r="F117" s="439"/>
      <c r="G117" s="390"/>
      <c r="H117" s="392"/>
      <c r="I117" s="439"/>
      <c r="J117" s="390"/>
      <c r="K117" s="392"/>
      <c r="L117" s="479">
        <f t="shared" si="11"/>
        <v>0</v>
      </c>
      <c r="M117" s="475"/>
      <c r="N117" s="476"/>
      <c r="O117" s="476"/>
      <c r="P117" s="476"/>
      <c r="Q117" s="476"/>
      <c r="R117" s="477"/>
      <c r="S117" s="24"/>
      <c r="V117" s="472">
        <f t="shared" si="8"/>
        <v>5</v>
      </c>
      <c r="W117" s="401">
        <f t="shared" si="12"/>
        <v>7</v>
      </c>
      <c r="Y117" s="355"/>
    </row>
    <row r="118" spans="1:25">
      <c r="A118" s="465"/>
      <c r="B118" s="433"/>
      <c r="C118" s="434"/>
      <c r="D118" s="630"/>
      <c r="E118" s="473" t="str" cm="1">
        <f t="array" ref="E118">INDEX('2. Direct Care Staff'!$C$24:$C$48,$W118)</f>
        <v>Homemaker</v>
      </c>
      <c r="F118" s="439"/>
      <c r="G118" s="390"/>
      <c r="H118" s="392"/>
      <c r="I118" s="439"/>
      <c r="J118" s="390"/>
      <c r="K118" s="392"/>
      <c r="L118" s="474">
        <f t="shared" si="11"/>
        <v>0</v>
      </c>
      <c r="M118" s="475"/>
      <c r="N118" s="476"/>
      <c r="O118" s="476"/>
      <c r="P118" s="476"/>
      <c r="Q118" s="476"/>
      <c r="R118" s="477"/>
      <c r="S118" s="24"/>
      <c r="V118" s="472">
        <f t="shared" si="8"/>
        <v>5</v>
      </c>
      <c r="W118" s="401">
        <f t="shared" si="12"/>
        <v>8</v>
      </c>
      <c r="Y118" s="355"/>
    </row>
    <row r="119" spans="1:25">
      <c r="A119" s="465"/>
      <c r="B119" s="433"/>
      <c r="C119" s="434"/>
      <c r="D119" s="630"/>
      <c r="E119" s="478" t="str" cm="1">
        <f t="array" ref="E119">INDEX('2. Direct Care Staff'!$C$24:$C$48,$W119)</f>
        <v>Licensed Nurse (LPN, LVN)</v>
      </c>
      <c r="F119" s="439"/>
      <c r="G119" s="390"/>
      <c r="H119" s="392"/>
      <c r="I119" s="439"/>
      <c r="J119" s="390"/>
      <c r="K119" s="392"/>
      <c r="L119" s="479">
        <f t="shared" si="11"/>
        <v>0</v>
      </c>
      <c r="M119" s="475"/>
      <c r="N119" s="476"/>
      <c r="O119" s="476"/>
      <c r="P119" s="476"/>
      <c r="Q119" s="476"/>
      <c r="R119" s="477"/>
      <c r="S119" s="24"/>
      <c r="V119" s="472">
        <f t="shared" si="8"/>
        <v>5</v>
      </c>
      <c r="W119" s="401">
        <f t="shared" si="12"/>
        <v>9</v>
      </c>
      <c r="Y119" s="355"/>
    </row>
    <row r="120" spans="1:25">
      <c r="A120" s="465"/>
      <c r="B120" s="433"/>
      <c r="C120" s="434"/>
      <c r="D120" s="630"/>
      <c r="E120" s="473" t="str" cm="1">
        <f t="array" ref="E120">INDEX('2. Direct Care Staff'!$C$24:$C$48,$W120)</f>
        <v>Registered Nurse</v>
      </c>
      <c r="F120" s="439"/>
      <c r="G120" s="390"/>
      <c r="H120" s="392"/>
      <c r="I120" s="439"/>
      <c r="J120" s="390"/>
      <c r="K120" s="392"/>
      <c r="L120" s="474">
        <f t="shared" si="11"/>
        <v>0</v>
      </c>
      <c r="M120" s="475"/>
      <c r="N120" s="476"/>
      <c r="O120" s="476"/>
      <c r="P120" s="476"/>
      <c r="Q120" s="476"/>
      <c r="R120" s="477"/>
      <c r="S120" s="24"/>
      <c r="V120" s="472">
        <f t="shared" si="8"/>
        <v>5</v>
      </c>
      <c r="W120" s="401">
        <f t="shared" si="12"/>
        <v>10</v>
      </c>
      <c r="Y120" s="355"/>
    </row>
    <row r="121" spans="1:25">
      <c r="A121" s="465"/>
      <c r="B121" s="433"/>
      <c r="C121" s="434"/>
      <c r="D121" s="630"/>
      <c r="E121" s="478" t="str" cm="1">
        <f t="array" ref="E121">INDEX('2. Direct Care Staff'!$C$24:$C$48,$W121)</f>
        <v>Advanced Practice Professional</v>
      </c>
      <c r="F121" s="439"/>
      <c r="G121" s="390"/>
      <c r="H121" s="392"/>
      <c r="I121" s="439"/>
      <c r="J121" s="390"/>
      <c r="K121" s="392"/>
      <c r="L121" s="479">
        <f t="shared" si="11"/>
        <v>0</v>
      </c>
      <c r="M121" s="475"/>
      <c r="N121" s="476"/>
      <c r="O121" s="476"/>
      <c r="P121" s="476"/>
      <c r="Q121" s="476"/>
      <c r="R121" s="477"/>
      <c r="S121" s="24"/>
      <c r="V121" s="472">
        <f t="shared" si="8"/>
        <v>5</v>
      </c>
      <c r="W121" s="401">
        <f t="shared" si="12"/>
        <v>11</v>
      </c>
      <c r="Y121" s="355"/>
    </row>
    <row r="122" spans="1:25">
      <c r="A122" s="465"/>
      <c r="B122" s="433"/>
      <c r="C122" s="434"/>
      <c r="D122" s="630"/>
      <c r="E122" s="473" t="str" cm="1">
        <f t="array" ref="E122">INDEX('2. Direct Care Staff'!$C$24:$C$48,$W122)</f>
        <v>Pharmacist</v>
      </c>
      <c r="F122" s="439"/>
      <c r="G122" s="390"/>
      <c r="H122" s="392"/>
      <c r="I122" s="439"/>
      <c r="J122" s="390"/>
      <c r="K122" s="392"/>
      <c r="L122" s="474">
        <f t="shared" si="11"/>
        <v>0</v>
      </c>
      <c r="M122" s="475"/>
      <c r="N122" s="476"/>
      <c r="O122" s="476"/>
      <c r="P122" s="476"/>
      <c r="Q122" s="476"/>
      <c r="R122" s="477"/>
      <c r="S122" s="24"/>
      <c r="V122" s="472">
        <f t="shared" si="8"/>
        <v>5</v>
      </c>
      <c r="W122" s="401">
        <f t="shared" si="12"/>
        <v>12</v>
      </c>
      <c r="Y122" s="355"/>
    </row>
    <row r="123" spans="1:25">
      <c r="A123" s="465"/>
      <c r="B123" s="433"/>
      <c r="C123" s="434"/>
      <c r="D123" s="630"/>
      <c r="E123" s="478" t="str" cm="1">
        <f t="array" ref="E123">INDEX('2. Direct Care Staff'!$C$24:$C$48,$W123)</f>
        <v>Physician</v>
      </c>
      <c r="F123" s="439"/>
      <c r="G123" s="390"/>
      <c r="H123" s="392"/>
      <c r="I123" s="439"/>
      <c r="J123" s="390"/>
      <c r="K123" s="392"/>
      <c r="L123" s="479">
        <f t="shared" si="11"/>
        <v>0</v>
      </c>
      <c r="M123" s="475"/>
      <c r="N123" s="476"/>
      <c r="O123" s="476"/>
      <c r="P123" s="476"/>
      <c r="Q123" s="476"/>
      <c r="R123" s="477"/>
      <c r="S123" s="24"/>
      <c r="V123" s="472">
        <f t="shared" si="8"/>
        <v>5</v>
      </c>
      <c r="W123" s="401">
        <f t="shared" si="12"/>
        <v>13</v>
      </c>
      <c r="Y123" s="355"/>
    </row>
    <row r="124" spans="1:25">
      <c r="A124" s="465"/>
      <c r="B124" s="433"/>
      <c r="C124" s="434"/>
      <c r="D124" s="630"/>
      <c r="E124" s="473" t="str" cm="1">
        <f t="array" ref="E124">INDEX('2. Direct Care Staff'!$C$24:$C$48,$W124)</f>
        <v>Psychiatrist</v>
      </c>
      <c r="F124" s="439"/>
      <c r="G124" s="390"/>
      <c r="H124" s="392"/>
      <c r="I124" s="439"/>
      <c r="J124" s="390"/>
      <c r="K124" s="392"/>
      <c r="L124" s="474">
        <f t="shared" si="11"/>
        <v>0</v>
      </c>
      <c r="M124" s="475"/>
      <c r="N124" s="476"/>
      <c r="O124" s="476"/>
      <c r="P124" s="476"/>
      <c r="Q124" s="476"/>
      <c r="R124" s="477"/>
      <c r="S124" s="24"/>
      <c r="V124" s="472">
        <f t="shared" si="8"/>
        <v>5</v>
      </c>
      <c r="W124" s="401">
        <f t="shared" si="12"/>
        <v>14</v>
      </c>
      <c r="Y124" s="355"/>
    </row>
    <row r="125" spans="1:25">
      <c r="A125" s="465"/>
      <c r="B125" s="433"/>
      <c r="C125" s="434"/>
      <c r="D125" s="630"/>
      <c r="E125" s="478" t="str" cm="1">
        <f t="array" ref="E125">INDEX('2. Direct Care Staff'!$C$24:$C$48,$W125)</f>
        <v>Registered Dietician</v>
      </c>
      <c r="F125" s="439"/>
      <c r="G125" s="390"/>
      <c r="H125" s="392"/>
      <c r="I125" s="439"/>
      <c r="J125" s="390"/>
      <c r="K125" s="392"/>
      <c r="L125" s="479">
        <f t="shared" si="11"/>
        <v>0</v>
      </c>
      <c r="M125" s="475"/>
      <c r="N125" s="476"/>
      <c r="O125" s="476"/>
      <c r="P125" s="476"/>
      <c r="Q125" s="476"/>
      <c r="R125" s="477"/>
      <c r="S125" s="24"/>
      <c r="V125" s="472">
        <f t="shared" si="8"/>
        <v>5</v>
      </c>
      <c r="W125" s="401">
        <f t="shared" si="12"/>
        <v>15</v>
      </c>
      <c r="Y125" s="355"/>
    </row>
    <row r="126" spans="1:25">
      <c r="A126" s="465"/>
      <c r="B126" s="433"/>
      <c r="C126" s="434"/>
      <c r="D126" s="630"/>
      <c r="E126" s="473" t="str" cm="1">
        <f t="array" ref="E126">INDEX('2. Direct Care Staff'!$C$24:$C$48,$W126)</f>
        <v>Speech Pathologist</v>
      </c>
      <c r="F126" s="439"/>
      <c r="G126" s="390"/>
      <c r="H126" s="392"/>
      <c r="I126" s="439"/>
      <c r="J126" s="390"/>
      <c r="K126" s="392"/>
      <c r="L126" s="474">
        <f t="shared" si="11"/>
        <v>0</v>
      </c>
      <c r="M126" s="475"/>
      <c r="N126" s="476"/>
      <c r="O126" s="476"/>
      <c r="P126" s="476"/>
      <c r="Q126" s="476"/>
      <c r="R126" s="477"/>
      <c r="S126" s="24"/>
      <c r="V126" s="472">
        <f t="shared" si="8"/>
        <v>5</v>
      </c>
      <c r="W126" s="401">
        <f t="shared" si="12"/>
        <v>16</v>
      </c>
      <c r="Y126" s="355"/>
    </row>
    <row r="127" spans="1:25">
      <c r="A127" s="465"/>
      <c r="B127" s="433"/>
      <c r="C127" s="434"/>
      <c r="D127" s="630"/>
      <c r="E127" s="478" t="str" cm="1">
        <f t="array" ref="E127">INDEX('2. Direct Care Staff'!$C$24:$C$48,$W127)</f>
        <v>Occupational Therapist</v>
      </c>
      <c r="F127" s="439"/>
      <c r="G127" s="390"/>
      <c r="H127" s="392"/>
      <c r="I127" s="439"/>
      <c r="J127" s="390"/>
      <c r="K127" s="392"/>
      <c r="L127" s="479">
        <f t="shared" si="11"/>
        <v>0</v>
      </c>
      <c r="M127" s="475"/>
      <c r="N127" s="476"/>
      <c r="O127" s="476"/>
      <c r="P127" s="476"/>
      <c r="Q127" s="476"/>
      <c r="R127" s="477"/>
      <c r="S127" s="24"/>
      <c r="V127" s="472">
        <f t="shared" si="8"/>
        <v>5</v>
      </c>
      <c r="W127" s="401">
        <f t="shared" si="12"/>
        <v>17</v>
      </c>
      <c r="Y127" s="355"/>
    </row>
    <row r="128" spans="1:25">
      <c r="A128" s="465"/>
      <c r="B128" s="433"/>
      <c r="C128" s="434"/>
      <c r="D128" s="630"/>
      <c r="E128" s="473" t="str" cm="1">
        <f t="array" ref="E128">INDEX('2. Direct Care Staff'!$C$24:$C$48,$W128)</f>
        <v>Physical Therapist</v>
      </c>
      <c r="F128" s="439"/>
      <c r="G128" s="390"/>
      <c r="H128" s="392"/>
      <c r="I128" s="439"/>
      <c r="J128" s="390"/>
      <c r="K128" s="392"/>
      <c r="L128" s="474">
        <f t="shared" si="11"/>
        <v>0</v>
      </c>
      <c r="M128" s="475"/>
      <c r="N128" s="476"/>
      <c r="O128" s="476"/>
      <c r="P128" s="476"/>
      <c r="Q128" s="476"/>
      <c r="R128" s="477"/>
      <c r="S128" s="24"/>
      <c r="V128" s="472">
        <f t="shared" si="8"/>
        <v>5</v>
      </c>
      <c r="W128" s="401">
        <f t="shared" si="12"/>
        <v>18</v>
      </c>
      <c r="Y128" s="355"/>
    </row>
    <row r="129" spans="1:25">
      <c r="A129" s="465"/>
      <c r="B129" s="433"/>
      <c r="C129" s="434"/>
      <c r="D129" s="630"/>
      <c r="E129" s="478" t="str" cm="1">
        <f t="array" ref="E129">INDEX('2. Direct Care Staff'!$C$24:$C$48,$W129)</f>
        <v>Psychologist</v>
      </c>
      <c r="F129" s="439"/>
      <c r="G129" s="390"/>
      <c r="H129" s="392"/>
      <c r="I129" s="439"/>
      <c r="J129" s="390"/>
      <c r="K129" s="392"/>
      <c r="L129" s="479">
        <f t="shared" si="11"/>
        <v>0</v>
      </c>
      <c r="M129" s="475"/>
      <c r="N129" s="476"/>
      <c r="O129" s="476"/>
      <c r="P129" s="476"/>
      <c r="Q129" s="476"/>
      <c r="R129" s="477"/>
      <c r="S129" s="24"/>
      <c r="V129" s="472">
        <f t="shared" si="8"/>
        <v>5</v>
      </c>
      <c r="W129" s="401">
        <f t="shared" si="12"/>
        <v>19</v>
      </c>
      <c r="Y129" s="355"/>
    </row>
    <row r="130" spans="1:25">
      <c r="A130" s="465"/>
      <c r="B130" s="433"/>
      <c r="C130" s="434"/>
      <c r="D130" s="630"/>
      <c r="E130" s="473" t="str" cm="1">
        <f t="array" ref="E130">INDEX('2. Direct Care Staff'!$C$24:$C$48,$W130)</f>
        <v>Other (please describe)</v>
      </c>
      <c r="F130" s="439"/>
      <c r="G130" s="390"/>
      <c r="H130" s="392"/>
      <c r="I130" s="439"/>
      <c r="J130" s="390"/>
      <c r="K130" s="392"/>
      <c r="L130" s="474">
        <f t="shared" si="11"/>
        <v>0</v>
      </c>
      <c r="M130" s="475"/>
      <c r="N130" s="476"/>
      <c r="O130" s="476"/>
      <c r="P130" s="476"/>
      <c r="Q130" s="476"/>
      <c r="R130" s="477"/>
      <c r="S130" s="24"/>
      <c r="V130" s="472">
        <f t="shared" si="8"/>
        <v>5</v>
      </c>
      <c r="W130" s="401">
        <f t="shared" si="12"/>
        <v>20</v>
      </c>
      <c r="Y130" s="355"/>
    </row>
    <row r="131" spans="1:25">
      <c r="A131" s="465"/>
      <c r="B131" s="433"/>
      <c r="C131" s="434"/>
      <c r="D131" s="630"/>
      <c r="E131" s="478" t="str" cm="1">
        <f t="array" ref="E131">INDEX('2. Direct Care Staff'!$C$24:$C$48,$W131)</f>
        <v>Other (please describe)</v>
      </c>
      <c r="F131" s="439"/>
      <c r="G131" s="390"/>
      <c r="H131" s="392"/>
      <c r="I131" s="439"/>
      <c r="J131" s="390"/>
      <c r="K131" s="392"/>
      <c r="L131" s="479">
        <f t="shared" si="11"/>
        <v>0</v>
      </c>
      <c r="M131" s="475"/>
      <c r="N131" s="476"/>
      <c r="O131" s="476"/>
      <c r="P131" s="476"/>
      <c r="Q131" s="476"/>
      <c r="R131" s="477"/>
      <c r="S131" s="24"/>
      <c r="V131" s="472">
        <f t="shared" si="8"/>
        <v>5</v>
      </c>
      <c r="W131" s="401">
        <f t="shared" si="12"/>
        <v>21</v>
      </c>
      <c r="Y131" s="355"/>
    </row>
    <row r="132" spans="1:25">
      <c r="A132" s="465"/>
      <c r="B132" s="433"/>
      <c r="C132" s="434"/>
      <c r="D132" s="630"/>
      <c r="E132" s="473" t="str" cm="1">
        <f t="array" ref="E132">INDEX('2. Direct Care Staff'!$C$24:$C$48,$W132)</f>
        <v>Other (please describe)</v>
      </c>
      <c r="F132" s="439"/>
      <c r="G132" s="390"/>
      <c r="H132" s="392"/>
      <c r="I132" s="439"/>
      <c r="J132" s="390"/>
      <c r="K132" s="392"/>
      <c r="L132" s="474">
        <f t="shared" si="11"/>
        <v>0</v>
      </c>
      <c r="M132" s="475"/>
      <c r="N132" s="476"/>
      <c r="O132" s="476"/>
      <c r="P132" s="476"/>
      <c r="Q132" s="476"/>
      <c r="R132" s="477"/>
      <c r="S132" s="24"/>
      <c r="V132" s="472">
        <f t="shared" si="8"/>
        <v>5</v>
      </c>
      <c r="W132" s="401">
        <f t="shared" si="12"/>
        <v>22</v>
      </c>
      <c r="Y132" s="355"/>
    </row>
    <row r="133" spans="1:25">
      <c r="A133" s="465"/>
      <c r="B133" s="433"/>
      <c r="C133" s="434"/>
      <c r="D133" s="630"/>
      <c r="E133" s="478" t="str" cm="1">
        <f t="array" ref="E133">INDEX('2. Direct Care Staff'!$C$24:$C$48,$W133)</f>
        <v>Other (please describe)</v>
      </c>
      <c r="F133" s="439"/>
      <c r="G133" s="390"/>
      <c r="H133" s="392"/>
      <c r="I133" s="439"/>
      <c r="J133" s="390"/>
      <c r="K133" s="392"/>
      <c r="L133" s="479">
        <f t="shared" si="11"/>
        <v>0</v>
      </c>
      <c r="M133" s="475"/>
      <c r="N133" s="476"/>
      <c r="O133" s="476"/>
      <c r="P133" s="476"/>
      <c r="Q133" s="476"/>
      <c r="R133" s="477"/>
      <c r="S133" s="24"/>
      <c r="V133" s="472">
        <f t="shared" si="8"/>
        <v>5</v>
      </c>
      <c r="W133" s="401">
        <f t="shared" si="12"/>
        <v>23</v>
      </c>
      <c r="Y133" s="355"/>
    </row>
    <row r="134" spans="1:25">
      <c r="A134" s="465"/>
      <c r="B134" s="433"/>
      <c r="C134" s="434"/>
      <c r="D134" s="630"/>
      <c r="E134" s="473" t="str" cm="1">
        <f t="array" ref="E134">INDEX('2. Direct Care Staff'!$C$24:$C$48,$W134)</f>
        <v>Other (please describe)</v>
      </c>
      <c r="F134" s="439"/>
      <c r="G134" s="390"/>
      <c r="H134" s="392"/>
      <c r="I134" s="439"/>
      <c r="J134" s="390"/>
      <c r="K134" s="392"/>
      <c r="L134" s="474">
        <f t="shared" si="11"/>
        <v>0</v>
      </c>
      <c r="M134" s="475"/>
      <c r="N134" s="476"/>
      <c r="O134" s="476"/>
      <c r="P134" s="476"/>
      <c r="Q134" s="476"/>
      <c r="R134" s="477"/>
      <c r="S134" s="24"/>
      <c r="V134" s="472">
        <f t="shared" si="8"/>
        <v>5</v>
      </c>
      <c r="W134" s="401">
        <f t="shared" si="12"/>
        <v>24</v>
      </c>
      <c r="Y134" s="355"/>
    </row>
    <row r="135" spans="1:25" ht="13.5" thickBot="1">
      <c r="A135" s="480"/>
      <c r="B135" s="481"/>
      <c r="C135" s="482"/>
      <c r="D135" s="631"/>
      <c r="E135" s="483" t="str" cm="1">
        <f t="array" ref="E135">INDEX('2. Direct Care Staff'!$C$24:$C$48,$W135)</f>
        <v>Other (please describe)</v>
      </c>
      <c r="F135" s="453"/>
      <c r="G135" s="415"/>
      <c r="H135" s="417"/>
      <c r="I135" s="453"/>
      <c r="J135" s="415"/>
      <c r="K135" s="417"/>
      <c r="L135" s="484">
        <f t="shared" si="11"/>
        <v>0</v>
      </c>
      <c r="M135" s="485"/>
      <c r="N135" s="486"/>
      <c r="O135" s="486"/>
      <c r="P135" s="486"/>
      <c r="Q135" s="486"/>
      <c r="R135" s="487"/>
      <c r="S135" s="24"/>
      <c r="V135" s="472">
        <f t="shared" si="8"/>
        <v>5</v>
      </c>
      <c r="W135" s="401">
        <f t="shared" si="12"/>
        <v>25</v>
      </c>
      <c r="Y135" s="355"/>
    </row>
    <row r="136" spans="1:25" ht="13.5" thickBot="1">
      <c r="A136" s="455"/>
      <c r="B136" s="456"/>
      <c r="C136" s="456"/>
      <c r="D136" s="456"/>
      <c r="E136" s="457"/>
      <c r="F136" s="457"/>
      <c r="G136" s="457"/>
      <c r="H136" s="457"/>
      <c r="I136" s="457"/>
      <c r="J136" s="457"/>
      <c r="K136" s="457"/>
      <c r="L136" s="457"/>
      <c r="M136" s="457"/>
      <c r="N136" s="457"/>
      <c r="O136" s="457"/>
      <c r="P136" s="457"/>
      <c r="Q136" s="457"/>
      <c r="R136" s="457"/>
      <c r="S136" s="458"/>
      <c r="Y136" s="355"/>
    </row>
    <row r="137" spans="1:25" ht="33" customHeight="1">
      <c r="R137" s="504"/>
      <c r="S137" s="38" t="str">
        <f>TEXT('User Select'!B40,"mmmm d, yyyy")</f>
        <v>January 15, 2025</v>
      </c>
    </row>
    <row r="138" spans="1:25" ht="21" customHeight="1"/>
    <row r="139" spans="1:25" ht="15" hidden="1">
      <c r="A139" s="115" t="s">
        <v>33</v>
      </c>
    </row>
    <row r="140" spans="1:25" hidden="1">
      <c r="A140" s="15"/>
    </row>
    <row r="141" spans="1:25" hidden="1">
      <c r="A141" s="505" t="s">
        <v>369</v>
      </c>
      <c r="B141" s="381"/>
      <c r="C141" s="381"/>
      <c r="D141" s="381"/>
      <c r="E141" s="381"/>
    </row>
    <row r="142" spans="1:25" hidden="1">
      <c r="A142" s="506"/>
      <c r="B142" s="507"/>
      <c r="C142" s="507"/>
      <c r="D142" s="507"/>
      <c r="E142" s="507"/>
    </row>
    <row r="143" spans="1:25" ht="51" hidden="1">
      <c r="A143" s="508">
        <f>MAX('6. Service-Specific Assumptions'!$A:$A)+1</f>
        <v>35</v>
      </c>
      <c r="B143" s="433" t="s">
        <v>370</v>
      </c>
      <c r="C143" s="434" t="s">
        <v>371</v>
      </c>
      <c r="D143" s="435" t="s">
        <v>372</v>
      </c>
      <c r="E143" s="434" t="s">
        <v>345</v>
      </c>
      <c r="F143" s="15"/>
      <c r="G143" s="15"/>
      <c r="H143" s="15"/>
      <c r="I143" s="15"/>
      <c r="J143" s="15"/>
      <c r="K143" s="15"/>
      <c r="L143" s="15"/>
      <c r="M143" s="15"/>
      <c r="N143" s="15"/>
      <c r="O143" s="15"/>
      <c r="P143" s="15"/>
      <c r="Q143" s="15"/>
      <c r="R143" s="15"/>
      <c r="S143" s="15"/>
    </row>
    <row r="144" spans="1:25" ht="51" hidden="1">
      <c r="A144" s="509">
        <f>A143+1</f>
        <v>36</v>
      </c>
      <c r="B144" s="442" t="s">
        <v>373</v>
      </c>
      <c r="C144" s="443" t="s">
        <v>371</v>
      </c>
      <c r="D144" s="444" t="s">
        <v>374</v>
      </c>
      <c r="E144" s="443" t="s">
        <v>345</v>
      </c>
      <c r="F144" s="15"/>
      <c r="G144" s="15"/>
      <c r="H144" s="15"/>
      <c r="I144" s="15"/>
      <c r="J144" s="15"/>
      <c r="K144" s="15"/>
      <c r="L144" s="15"/>
      <c r="M144" s="15"/>
      <c r="N144" s="15"/>
      <c r="O144" s="15"/>
      <c r="P144" s="15"/>
      <c r="Q144" s="15"/>
      <c r="R144" s="15"/>
      <c r="S144" s="15"/>
    </row>
    <row r="145" spans="1:19" ht="51" hidden="1">
      <c r="A145" s="510">
        <f>A144+1</f>
        <v>37</v>
      </c>
      <c r="B145" s="449" t="s">
        <v>375</v>
      </c>
      <c r="C145" s="450" t="s">
        <v>371</v>
      </c>
      <c r="D145" s="451" t="s">
        <v>376</v>
      </c>
      <c r="E145" s="450" t="s">
        <v>345</v>
      </c>
      <c r="F145" s="15"/>
      <c r="G145" s="15"/>
      <c r="H145" s="15"/>
      <c r="I145" s="15"/>
      <c r="J145" s="15"/>
      <c r="K145" s="15"/>
      <c r="L145" s="15"/>
      <c r="M145" s="15"/>
      <c r="N145" s="15"/>
      <c r="O145" s="15"/>
      <c r="P145" s="15"/>
      <c r="Q145" s="15"/>
      <c r="R145" s="15"/>
      <c r="S145" s="15"/>
    </row>
    <row r="146" spans="1:19" ht="51" hidden="1">
      <c r="A146" s="511">
        <f>A145+1</f>
        <v>38</v>
      </c>
      <c r="B146" s="395" t="s">
        <v>377</v>
      </c>
      <c r="C146" s="396" t="s">
        <v>371</v>
      </c>
      <c r="D146" s="397" t="s">
        <v>378</v>
      </c>
      <c r="E146" s="396" t="s">
        <v>345</v>
      </c>
      <c r="F146" s="15"/>
      <c r="G146" s="15"/>
      <c r="H146" s="15"/>
      <c r="I146" s="15"/>
      <c r="J146" s="15"/>
      <c r="K146" s="15"/>
      <c r="L146" s="15"/>
      <c r="M146" s="15"/>
      <c r="N146" s="15"/>
      <c r="O146" s="15"/>
      <c r="P146" s="15"/>
      <c r="Q146" s="15"/>
      <c r="R146" s="15"/>
      <c r="S146" s="15"/>
    </row>
    <row r="147" spans="1:19" ht="51" hidden="1">
      <c r="A147" s="510">
        <f>A146+1</f>
        <v>39</v>
      </c>
      <c r="B147" s="449" t="s">
        <v>379</v>
      </c>
      <c r="C147" s="450" t="s">
        <v>371</v>
      </c>
      <c r="D147" s="451" t="s">
        <v>380</v>
      </c>
      <c r="E147" s="450" t="s">
        <v>345</v>
      </c>
      <c r="F147" s="15"/>
      <c r="G147" s="15"/>
      <c r="H147" s="15"/>
      <c r="I147" s="15"/>
      <c r="J147" s="15"/>
      <c r="K147" s="15"/>
      <c r="L147" s="15"/>
      <c r="M147" s="15"/>
      <c r="N147" s="15"/>
      <c r="O147" s="15"/>
      <c r="P147" s="15"/>
      <c r="Q147" s="15"/>
      <c r="R147" s="15"/>
      <c r="S147" s="15"/>
    </row>
    <row r="148" spans="1:19" hidden="1">
      <c r="A148" s="15"/>
      <c r="B148" s="15"/>
      <c r="C148" s="15"/>
      <c r="D148" s="15"/>
      <c r="E148" s="15"/>
      <c r="F148" s="15"/>
      <c r="G148" s="15"/>
      <c r="H148" s="15"/>
      <c r="I148" s="15"/>
      <c r="J148" s="15"/>
      <c r="K148" s="15"/>
      <c r="L148" s="15"/>
      <c r="M148" s="15"/>
      <c r="N148" s="15"/>
      <c r="O148" s="15"/>
      <c r="P148" s="15"/>
      <c r="Q148" s="15"/>
      <c r="R148" s="15"/>
      <c r="S148" s="15"/>
    </row>
    <row r="149" spans="1:19" hidden="1">
      <c r="A149" s="15"/>
      <c r="B149" s="15"/>
      <c r="C149" s="15"/>
      <c r="D149" s="15"/>
      <c r="E149" s="15"/>
      <c r="F149" s="15"/>
      <c r="G149" s="15"/>
      <c r="H149" s="15"/>
      <c r="I149" s="15"/>
      <c r="J149" s="15"/>
      <c r="K149" s="15"/>
      <c r="L149" s="15"/>
      <c r="M149" s="15"/>
      <c r="N149" s="15"/>
      <c r="O149" s="15"/>
      <c r="P149" s="15"/>
      <c r="Q149" s="15"/>
      <c r="R149" s="15"/>
      <c r="S149" s="15"/>
    </row>
  </sheetData>
  <sheetProtection algorithmName="SHA-512" hashValue="qDo4RE3q5KsDRCyR03X7PgDLUOm8KW46EBJ9J1JAN/ge9LbMirpdKHvf2hvDL4Kd89sctFJ/4ws5kWtMZkhdjw==" saltValue="0/YH6vh5iEmHEmeJH9eSEQ==" spinCount="100000" sheet="1" objects="1" scenarios="1" formatRows="0"/>
  <mergeCells count="6">
    <mergeCell ref="D111:D135"/>
    <mergeCell ref="A6:S6"/>
    <mergeCell ref="D11:D35"/>
    <mergeCell ref="D36:D60"/>
    <mergeCell ref="D61:D85"/>
    <mergeCell ref="D86:D110"/>
  </mergeCells>
  <dataValidations count="24">
    <dataValidation allowBlank="1" showErrorMessage="1" prompt="HCPCS code applicable to reported service." sqref="A11 A36 A61 A86 A111" xr:uid="{27B1BA25-82D3-4A02-B133-385EC2541A97}"/>
    <dataValidation allowBlank="1" showInputMessage="1" showErrorMessage="1" prompt="HCPCS code applicable to reported service." sqref="B143:B147 B36 B61 B86 B11 B111" xr:uid="{1DC28436-EA27-4C64-828B-29B5E92CC9AC}"/>
    <dataValidation allowBlank="1" showInputMessage="1" showErrorMessage="1" prompt="Identifies the group category this service is related to._x000a_" sqref="C11 C36 C61 C86 C111" xr:uid="{1C3D64E9-5311-418D-8BD6-2761F11CD93E}"/>
    <dataValidation allowBlank="1" showInputMessage="1" showErrorMessage="1" prompt="Identifies the service description for the HCPCS code in reference column (C)." sqref="D11:D135" xr:uid="{AB7676C3-C3BE-4B7E-9297-E2B6ACE98C96}"/>
    <dataValidation allowBlank="1" showErrorMessage="1" sqref="R137" xr:uid="{D9C07318-8B64-40DE-BF19-AFD97A2A6ED1}"/>
    <dataValidation allowBlank="1" showInputMessage="1" showErrorMessage="1" prompt="Enter the average number of days between discharging one individual and admitting a new individual for this service._x000a_" sqref="P11 P36 P61 P86 P111" xr:uid="{1B36CE9F-3B0C-41D1-9A7A-513B875E978D}"/>
    <dataValidation allowBlank="1" showInputMessage="1" showErrorMessage="1" prompt="Automatically populates the implied average vacancy rate for this service." sqref="R11 R36 R61 R86 R111" xr:uid="{2EAC48A5-2C71-4580-A3D7-46B770ADECB6}"/>
    <dataValidation allowBlank="1" showInputMessage="1" showErrorMessage="1" prompt="Enter the average number of days a bed needs to be held when an individual is absent for this service." sqref="Q11 Q36 Q61 Q86 Q111" xr:uid="{397F21A8-F9DB-4A70-B3BD-2086B22455EF}"/>
    <dataValidation allowBlank="1" showInputMessage="1" showErrorMessage="1" prompt="Enter the average length of stay for this service." sqref="O11 O36 O61 O86 O111" xr:uid="{E1D329EA-3CF2-4999-8CC5-E9A6020B9A46}"/>
    <dataValidation allowBlank="1" showInputMessage="1" showErrorMessage="1" prompt="Identifies the service specific reporting unit." sqref="E143:E147" xr:uid="{9C632DEB-F12A-413B-9D89-AADE93AB2B50}"/>
    <dataValidation allowBlank="1" showInputMessage="1" showErrorMessage="1" prompt="Identifies the service description." sqref="D143:D147" xr:uid="{82839411-F72C-421B-8B03-1CADB4F56BFF}"/>
    <dataValidation allowBlank="1" showErrorMessage="1" prompt="Enter the daily average number of full-time equivalents staffed for this provider group during the typical weekend 3rd shift." sqref="M12:R35 M37:R60 M62:R85 M87:R110 M112:R135" xr:uid="{9C783AFF-B90A-4976-8E76-A6A3E31EE904}"/>
    <dataValidation allowBlank="1" showInputMessage="1" showErrorMessage="1" prompt="Implied calculated annual full-time employees." sqref="L11:L135" xr:uid="{30EBE2ED-0E44-4115-81EC-FF36007E299B}"/>
    <dataValidation allowBlank="1" showInputMessage="1" showErrorMessage="1" prompt="Enter the daily average number of beds filled for this service." sqref="N11 N36 N61 N86 N111" xr:uid="{93C59202-16ED-40BF-BAF4-248D9AB877C9}"/>
    <dataValidation allowBlank="1" showInputMessage="1" showErrorMessage="1" prompt="Enter the number of beds your agency has available for this service." sqref="M61 M86 M11 M36 M111" xr:uid="{E8CF3C6D-AA91-42D0-9D24-9B6E87499A46}"/>
    <dataValidation type="decimal" operator="greaterThan" allowBlank="1" showInputMessage="1" showErrorMessage="1" sqref="V11:V135 S7:S10 S5 S136" xr:uid="{C0FF4ADA-0518-4FE3-AC57-0774A45B3EE7}">
      <formula1>-1</formula1>
    </dataValidation>
    <dataValidation type="list" allowBlank="1" showErrorMessage="1" sqref="I137:Q137" xr:uid="{7792AE00-CE51-4E58-92E2-409756C35463}">
      <formula1>#REF!</formula1>
    </dataValidation>
    <dataValidation allowBlank="1" showInputMessage="1" showErrorMessage="1" prompt="Enter the daily average number of full-time equivalents staffed for this provider group during the typical weekday 1st shift." sqref="F11:F135" xr:uid="{BFF0F6CC-8CF5-44E5-9EAA-170ECABA8ADE}"/>
    <dataValidation allowBlank="1" showInputMessage="1" showErrorMessage="1" prompt="Enter the daily average number of full-time equivalents staffed for this provider group during the typical weekday 2nd shift." sqref="G11:G135" xr:uid="{44C7D0B4-547D-4A2D-B095-F20F7BF0AD73}"/>
    <dataValidation allowBlank="1" showInputMessage="1" showErrorMessage="1" prompt="Enter the daily average number of full-time equivalents staffed for this provider group during the typical weekday 3rd shift." sqref="H11:H135" xr:uid="{88069702-DD06-425F-8E45-C94666496378}"/>
    <dataValidation allowBlank="1" showInputMessage="1" showErrorMessage="1" prompt="Enter the daily average number of full-time equivalents staffed for this provider group during the typical weekend 1st shift." sqref="I11:I135" xr:uid="{F7FA56B9-7314-4C63-800A-77BA88CFC26A}"/>
    <dataValidation allowBlank="1" showInputMessage="1" showErrorMessage="1" prompt="Enter the daily average number of full-time equivalents staffed for this provider group during the typical weekend 2nd shift." sqref="J11:J135" xr:uid="{11EF35BF-7EAE-46AB-AB85-4E7A48A7D594}"/>
    <dataValidation allowBlank="1" showInputMessage="1" showErrorMessage="1" prompt="Enter the daily average number of full-time equivalents staffed for this provider group during the typical weekend 3rd shift." sqref="K11:K135" xr:uid="{5949A9CD-FB3D-494B-A368-5D0946399B03}"/>
    <dataValidation allowBlank="1" showInputMessage="1" showErrorMessage="1" prompt="Identifies the provider group category." sqref="C143:C147" xr:uid="{72E6DA20-D148-4498-8C4C-760C8F72BF56}"/>
  </dataValidations>
  <printOptions horizontalCentered="1"/>
  <pageMargins left="0.25" right="0.25" top="0.6" bottom="0.6" header="0.25" footer="0.25"/>
  <pageSetup scale="41" fitToHeight="0" orientation="landscape" r:id="rId1"/>
  <headerFooter>
    <oddFooter>&amp;L&amp;"Arial,Regular"&amp;10&amp;A&amp;C&amp;"Arial,Bold"&amp;10Milliman&amp;R&amp;"Arial,Regular"&amp;10Page &amp;P</oddFooter>
  </headerFooter>
  <rowBreaks count="1" manualBreakCount="1">
    <brk id="85" max="18" man="1"/>
  </rowBreaks>
  <colBreaks count="1" manualBreakCount="1">
    <brk id="18" max="136"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BD7CE-0799-463D-ACB5-9E1E96DF3056}">
  <sheetPr codeName="Sheet17">
    <pageSetUpPr fitToPage="1"/>
  </sheetPr>
  <dimension ref="A1:U22"/>
  <sheetViews>
    <sheetView showGridLines="0" zoomScale="85" zoomScaleNormal="85" zoomScalePageLayoutView="85" workbookViewId="0"/>
  </sheetViews>
  <sheetFormatPr defaultColWidth="0" defaultRowHeight="15" zeroHeight="1"/>
  <cols>
    <col min="1" max="2" width="2.5703125" style="541" customWidth="1"/>
    <col min="3" max="3" width="108.42578125" style="518" customWidth="1"/>
    <col min="4" max="4" width="33.42578125" style="518" customWidth="1"/>
    <col min="5" max="5" width="1.42578125" style="541" customWidth="1"/>
    <col min="6" max="6" width="8.28515625" style="523" hidden="1" customWidth="1"/>
    <col min="7" max="7" width="30.42578125" style="523" hidden="1" customWidth="1"/>
    <col min="8" max="8" width="44" style="523" hidden="1" customWidth="1"/>
    <col min="9" max="21" width="0" style="523" hidden="1" customWidth="1"/>
    <col min="22" max="16384" width="9.42578125" style="523" hidden="1"/>
  </cols>
  <sheetData>
    <row r="1" spans="1:21" s="513" customFormat="1" ht="15" customHeight="1">
      <c r="A1" s="116" t="str">
        <f>'User Select'!A1</f>
        <v>Rhode Island Office of the Health Insurance Commissioner</v>
      </c>
      <c r="B1" s="117"/>
      <c r="C1" s="117"/>
      <c r="D1" s="117"/>
      <c r="E1" s="512"/>
      <c r="F1" s="115" t="s">
        <v>33</v>
      </c>
      <c r="H1" s="514"/>
    </row>
    <row r="2" spans="1:21" s="513" customFormat="1" ht="15" customHeight="1">
      <c r="A2" s="123" t="str">
        <f>'User Select'!A2</f>
        <v>Social and Human Services Staffing and Expense Survey - 2025 Data Collection Tool</v>
      </c>
      <c r="B2" s="129"/>
      <c r="C2" s="129"/>
      <c r="D2" s="129"/>
      <c r="E2" s="515"/>
      <c r="F2" s="115"/>
      <c r="H2" s="128"/>
    </row>
    <row r="3" spans="1:21" s="513" customFormat="1" ht="15" customHeight="1">
      <c r="A3" s="123" t="s">
        <v>381</v>
      </c>
      <c r="B3" s="129"/>
      <c r="C3" s="129"/>
      <c r="D3" s="129"/>
      <c r="E3" s="515"/>
      <c r="H3" s="355"/>
    </row>
    <row r="4" spans="1:21" s="513" customFormat="1" ht="12.95" customHeight="1">
      <c r="A4" s="516"/>
      <c r="B4" s="517"/>
      <c r="C4" s="518"/>
      <c r="D4" s="518"/>
      <c r="E4" s="519"/>
      <c r="H4" s="355" t="s">
        <v>382</v>
      </c>
    </row>
    <row r="5" spans="1:21" s="513" customFormat="1" ht="12.95" customHeight="1">
      <c r="A5" s="520" t="s">
        <v>88</v>
      </c>
      <c r="B5" s="521"/>
      <c r="C5" s="521"/>
      <c r="D5" s="521"/>
      <c r="E5" s="522"/>
      <c r="H5" s="128" t="str">
        <f>"Reporting period for this worksheet: "&amp;'User Select'!B35&amp;"."</f>
        <v>Reporting period for this worksheet: 7/1/2023 - 6/30/2024.</v>
      </c>
    </row>
    <row r="6" spans="1:21" ht="30.75" customHeight="1">
      <c r="A6" s="637" t="str">
        <f>H6&amp;" "&amp;H4</f>
        <v>Each applicable field contains instructions to assist your organization in completing this worksheet. Please read each field carefully and refer to the Instructions tab for additional guidance. All payor sources should be included when recording costs and all costs should be assigned to a single category.</v>
      </c>
      <c r="B6" s="638"/>
      <c r="C6" s="638"/>
      <c r="D6" s="638"/>
      <c r="E6" s="639"/>
      <c r="F6" s="513"/>
      <c r="G6" s="513"/>
      <c r="H6" s="128" t="s">
        <v>383</v>
      </c>
      <c r="I6" s="513"/>
      <c r="J6" s="513"/>
      <c r="K6" s="513"/>
      <c r="L6" s="513"/>
      <c r="M6" s="513"/>
      <c r="N6" s="513"/>
      <c r="O6" s="513"/>
      <c r="P6" s="513"/>
      <c r="Q6" s="513"/>
      <c r="R6" s="513"/>
      <c r="S6" s="513"/>
      <c r="T6" s="513"/>
      <c r="U6" s="513"/>
    </row>
    <row r="7" spans="1:21" ht="28.5" customHeight="1">
      <c r="A7" s="145" t="str">
        <f>H5</f>
        <v>Reporting period for this worksheet: 7/1/2023 - 6/30/2024.</v>
      </c>
      <c r="B7" s="158"/>
      <c r="C7" s="158"/>
      <c r="D7" s="158"/>
      <c r="E7" s="159"/>
    </row>
    <row r="8" spans="1:21" ht="12.95" customHeight="1" thickBot="1">
      <c r="A8" s="524"/>
      <c r="B8" s="525"/>
      <c r="D8" s="526"/>
      <c r="E8" s="519"/>
    </row>
    <row r="9" spans="1:21" ht="16.5" customHeight="1">
      <c r="A9" s="524"/>
      <c r="B9" s="640" t="s">
        <v>384</v>
      </c>
      <c r="C9" s="641"/>
      <c r="D9" s="527" t="s">
        <v>385</v>
      </c>
      <c r="E9" s="528"/>
      <c r="H9" s="15"/>
    </row>
    <row r="10" spans="1:21" ht="14.25" customHeight="1">
      <c r="A10" s="524"/>
      <c r="B10" s="529" t="s">
        <v>386</v>
      </c>
      <c r="C10" s="530" t="s">
        <v>387</v>
      </c>
      <c r="D10" s="531"/>
      <c r="E10" s="528"/>
    </row>
    <row r="11" spans="1:21" ht="15" customHeight="1">
      <c r="A11" s="524"/>
      <c r="B11" s="532" t="s">
        <v>388</v>
      </c>
      <c r="C11" s="533" t="s">
        <v>389</v>
      </c>
      <c r="D11" s="534"/>
      <c r="E11" s="528"/>
    </row>
    <row r="12" spans="1:21" ht="15" customHeight="1">
      <c r="A12" s="524"/>
      <c r="B12" s="529" t="s">
        <v>390</v>
      </c>
      <c r="C12" s="530" t="s">
        <v>391</v>
      </c>
      <c r="D12" s="534"/>
      <c r="E12" s="528"/>
    </row>
    <row r="13" spans="1:21" ht="15" customHeight="1">
      <c r="A13" s="524"/>
      <c r="B13" s="532" t="s">
        <v>392</v>
      </c>
      <c r="C13" s="533" t="s">
        <v>393</v>
      </c>
      <c r="D13" s="534"/>
      <c r="E13" s="528"/>
      <c r="G13" s="15"/>
      <c r="I13" s="15"/>
    </row>
    <row r="14" spans="1:21" ht="15" customHeight="1">
      <c r="A14" s="524"/>
      <c r="B14" s="529" t="s">
        <v>394</v>
      </c>
      <c r="C14" s="530" t="s">
        <v>395</v>
      </c>
      <c r="D14" s="534"/>
      <c r="E14" s="528"/>
      <c r="G14" s="15"/>
      <c r="I14" s="15"/>
    </row>
    <row r="15" spans="1:21" ht="15" customHeight="1">
      <c r="A15" s="524"/>
      <c r="B15" s="532" t="s">
        <v>396</v>
      </c>
      <c r="C15" s="533" t="s">
        <v>397</v>
      </c>
      <c r="D15" s="534"/>
      <c r="E15" s="528"/>
      <c r="G15" s="15"/>
      <c r="I15" s="15"/>
    </row>
    <row r="16" spans="1:21" ht="15" customHeight="1">
      <c r="A16" s="524"/>
      <c r="B16" s="529" t="s">
        <v>398</v>
      </c>
      <c r="C16" s="530" t="s">
        <v>399</v>
      </c>
      <c r="D16" s="534"/>
      <c r="E16" s="528"/>
      <c r="G16" s="15"/>
      <c r="I16" s="15"/>
    </row>
    <row r="17" spans="1:9" ht="15" customHeight="1" thickBot="1">
      <c r="A17" s="524"/>
      <c r="B17" s="535" t="s">
        <v>400</v>
      </c>
      <c r="C17" s="536" t="s">
        <v>401</v>
      </c>
      <c r="D17" s="537">
        <f>SUM(D10:D16)</f>
        <v>0</v>
      </c>
      <c r="E17" s="528"/>
      <c r="G17" s="15"/>
      <c r="I17" s="15"/>
    </row>
    <row r="18" spans="1:9" ht="15" customHeight="1" thickBot="1">
      <c r="A18" s="538"/>
      <c r="B18" s="539"/>
      <c r="C18" s="539"/>
      <c r="D18" s="539"/>
      <c r="E18" s="540"/>
      <c r="G18" s="15"/>
      <c r="I18" s="15"/>
    </row>
    <row r="19" spans="1:9" ht="35.1" customHeight="1">
      <c r="A19" s="115"/>
      <c r="B19" s="20"/>
      <c r="E19" s="38" t="str">
        <f>TEXT('User Select'!B40,"mmmm d, yyyy")</f>
        <v>January 15, 2025</v>
      </c>
      <c r="G19" s="15"/>
      <c r="I19" s="15"/>
    </row>
    <row r="20" spans="1:9" ht="20.100000000000001" customHeight="1">
      <c r="G20" s="15"/>
      <c r="I20" s="15"/>
    </row>
    <row r="21" spans="1:9">
      <c r="G21" s="15"/>
      <c r="I21" s="15"/>
    </row>
    <row r="22" spans="1:9" ht="15.75" hidden="1">
      <c r="A22" s="115" t="s">
        <v>33</v>
      </c>
      <c r="G22" s="15"/>
      <c r="I22" s="15"/>
    </row>
  </sheetData>
  <sheetProtection algorithmName="SHA-512" hashValue="JRI7AmoJ7ThkCIXEh48uMqHrCWzt7zxAHYwJLOUnpZA5lH1FhwtTJ4ZY6Vbq1/C12HJMdenESCRwuP2jm2ciWg==" saltValue="vFlnYix+WyKXNoRptTtqpw==" spinCount="100000" sheet="1" objects="1" scenarios="1" formatRows="0"/>
  <mergeCells count="2">
    <mergeCell ref="A6:E6"/>
    <mergeCell ref="B9:C9"/>
  </mergeCells>
  <dataValidations count="8">
    <dataValidation type="decimal" operator="greaterThan" allowBlank="1" showInputMessage="1" showErrorMessage="1" prompt="Report all transportation expenses related to direct care services. Do not include wages paid to direct care staff that have already been reported on Row A." sqref="D14" xr:uid="{44751587-4D6A-4843-9190-DADD337E759A}">
      <formula1>-1</formula1>
    </dataValidation>
    <dataValidation type="decimal" operator="greaterThan" allowBlank="1" showInputMessage="1" showErrorMessage="1" prompt="Report all other administration and support expenses, excluding personnel costs already reported in Rows A through E." sqref="D15" xr:uid="{0209C886-CA84-48FC-8BE3-5DFD638E3E57}">
      <formula1>-1</formula1>
    </dataValidation>
    <dataValidation type="decimal" operator="greaterThan" allowBlank="1" showInputMessage="1" showErrorMessage="1" prompt="Report the total employee benefits expense. Do not include any federal or state payroll taxes here." sqref="D13" xr:uid="{CBD46F3E-597D-4F77-B0E0-5EBF031EDDCB}">
      <formula1>-1</formula1>
    </dataValidation>
    <dataValidation type="decimal" operator="greaterThan" allowBlank="1" showInputMessage="1" showErrorMessage="1" prompt="Report the total employee related employer taxes and fees. Do not include any employee benefits here." sqref="D12" xr:uid="{F8B82859-9447-4E19-BB05-708DBC86010B}">
      <formula1>-1</formula1>
    </dataValidation>
    <dataValidation type="decimal" operator="greaterThan" allowBlank="1" showInputMessage="1" showErrorMessage="1" prompt="Automatically calculates the agency's total expenditures for the reporting period. This amount should equal your total expenditures from SFY 2024." sqref="D17" xr:uid="{824A71E8-A23C-4C49-B1E8-6348BD2CC0F1}">
      <formula1>-1</formula1>
    </dataValidation>
    <dataValidation type="decimal" operator="greaterThan" allowBlank="1" showInputMessage="1" showErrorMessage="1" prompt="Report the total administrative and support staff salaries and wages for the reporting period." sqref="D11" xr:uid="{FC837FBF-1134-4B48-8709-35884FB0FC9A}">
      <formula1>-1</formula1>
    </dataValidation>
    <dataValidation type="decimal" operator="greaterThan" allowBlank="1" showInputMessage="1" showErrorMessage="1" prompt="Report the total clinical/direct care staff and supervisor salaries and wages for the reporting period." sqref="D10" xr:uid="{B66C604B-FBC6-4AC4-8D90-DC0B9106FE20}">
      <formula1>-1</formula1>
    </dataValidation>
    <dataValidation type="decimal" operator="greaterThan" allowBlank="1" showInputMessage="1" showErrorMessage="1" prompt="Report all non-allowable Medicaid expenses, including Room and Board." sqref="D16" xr:uid="{3D65A49A-4BCD-4ACC-A40B-85D6278A19E6}">
      <formula1>-1</formula1>
    </dataValidation>
  </dataValidations>
  <printOptions horizontalCentered="1"/>
  <pageMargins left="0.25" right="0.25" top="0.6" bottom="0.6" header="0.25" footer="0.25"/>
  <pageSetup scale="92" fitToHeight="0" orientation="landscape" r:id="rId1"/>
  <headerFooter>
    <oddFooter>&amp;L&amp;"Arial,Regular"&amp;10&amp;A&amp;C&amp;"Arial,Bold"&amp;10Milliman&amp;R&amp;"Arial,Regular"&amp;10Page &amp;P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E0E9A-F19C-436F-8ABD-427B7263D96A}">
  <sheetPr codeName="Sheet1">
    <pageSetUpPr fitToPage="1"/>
  </sheetPr>
  <dimension ref="A1:S39"/>
  <sheetViews>
    <sheetView showGridLines="0" zoomScale="85" zoomScaleNormal="85" zoomScalePageLayoutView="85" workbookViewId="0"/>
  </sheetViews>
  <sheetFormatPr defaultColWidth="0" defaultRowHeight="12.75" zeroHeight="1"/>
  <cols>
    <col min="1" max="1" width="9.140625" style="68" customWidth="1"/>
    <col min="2" max="2" width="46.28515625" style="68" customWidth="1"/>
    <col min="3" max="11" width="9.140625" style="68" customWidth="1"/>
    <col min="12" max="19" width="0" hidden="1" customWidth="1"/>
    <col min="20" max="16384" width="9.140625" hidden="1"/>
  </cols>
  <sheetData>
    <row r="1" spans="1:19" ht="15.75">
      <c r="A1" s="116" t="str">
        <f>'User Select'!A1</f>
        <v>Rhode Island Office of the Health Insurance Commissioner</v>
      </c>
      <c r="B1" s="542"/>
      <c r="C1" s="542"/>
      <c r="D1" s="542"/>
      <c r="E1" s="542"/>
      <c r="F1" s="542"/>
      <c r="G1" s="542"/>
      <c r="H1" s="542"/>
      <c r="I1" s="542"/>
      <c r="J1" s="542"/>
      <c r="K1" s="543"/>
      <c r="L1" s="115" t="s">
        <v>33</v>
      </c>
    </row>
    <row r="2" spans="1:19" ht="15.75">
      <c r="A2" s="123" t="str">
        <f>'User Select'!A2</f>
        <v>Social and Human Services Staffing and Expense Survey - 2025 Data Collection Tool</v>
      </c>
      <c r="B2" s="544"/>
      <c r="C2" s="544"/>
      <c r="D2" s="544"/>
      <c r="E2" s="544"/>
      <c r="F2" s="544"/>
      <c r="G2" s="544"/>
      <c r="H2" s="544"/>
      <c r="I2" s="544"/>
      <c r="J2" s="544"/>
      <c r="K2" s="545"/>
    </row>
    <row r="3" spans="1:19" ht="15.75">
      <c r="A3" s="123" t="s">
        <v>74</v>
      </c>
      <c r="B3" s="544"/>
      <c r="C3" s="544"/>
      <c r="D3" s="544"/>
      <c r="E3" s="544"/>
      <c r="F3" s="544"/>
      <c r="G3" s="544"/>
      <c r="H3" s="544"/>
      <c r="I3" s="544"/>
      <c r="J3" s="544"/>
      <c r="K3" s="545"/>
      <c r="N3" s="3"/>
    </row>
    <row r="4" spans="1:19">
      <c r="A4" s="236"/>
      <c r="B4"/>
      <c r="C4"/>
      <c r="D4"/>
      <c r="E4"/>
      <c r="F4"/>
      <c r="G4"/>
      <c r="H4"/>
      <c r="I4"/>
      <c r="J4"/>
      <c r="K4" s="84"/>
      <c r="R4" s="5" t="s">
        <v>402</v>
      </c>
    </row>
    <row r="5" spans="1:19">
      <c r="A5" s="67"/>
      <c r="K5" s="69"/>
    </row>
    <row r="6" spans="1:19">
      <c r="A6" s="520" t="s">
        <v>88</v>
      </c>
      <c r="B6" s="152"/>
      <c r="C6" s="152"/>
      <c r="D6" s="152"/>
      <c r="E6" s="152"/>
      <c r="F6" s="152"/>
      <c r="G6" s="152"/>
      <c r="H6" s="152"/>
      <c r="I6" s="152"/>
      <c r="J6" s="152"/>
      <c r="K6" s="231"/>
    </row>
    <row r="7" spans="1:19">
      <c r="A7" s="546" t="s">
        <v>403</v>
      </c>
      <c r="B7" s="152"/>
      <c r="C7" s="152"/>
      <c r="D7" s="152"/>
      <c r="E7" s="152"/>
      <c r="F7" s="152"/>
      <c r="G7" s="152"/>
      <c r="H7" s="152"/>
      <c r="I7" s="152"/>
      <c r="J7" s="152"/>
      <c r="K7" s="231"/>
    </row>
    <row r="8" spans="1:19">
      <c r="A8" s="236"/>
      <c r="B8"/>
      <c r="C8"/>
      <c r="D8"/>
      <c r="E8"/>
      <c r="F8"/>
      <c r="G8"/>
      <c r="H8"/>
      <c r="I8"/>
      <c r="J8"/>
      <c r="K8" s="84"/>
    </row>
    <row r="9" spans="1:19">
      <c r="A9" s="547"/>
      <c r="B9" s="548" t="s">
        <v>13</v>
      </c>
      <c r="C9" s="549"/>
      <c r="D9" s="550"/>
      <c r="E9" s="551"/>
      <c r="F9" s="551"/>
      <c r="G9" s="551"/>
      <c r="H9" s="551"/>
      <c r="I9" s="551"/>
      <c r="J9" s="551"/>
      <c r="K9" s="552"/>
    </row>
    <row r="10" spans="1:19" s="556" customFormat="1" ht="50.1" customHeight="1">
      <c r="A10" s="553"/>
      <c r="B10" s="642" t="s">
        <v>402</v>
      </c>
      <c r="C10" s="642"/>
      <c r="D10" s="642"/>
      <c r="E10" s="642"/>
      <c r="F10" s="642"/>
      <c r="G10" s="642"/>
      <c r="H10" s="642"/>
      <c r="I10" s="642"/>
      <c r="J10" s="642"/>
      <c r="K10" s="552"/>
      <c r="L10" s="137"/>
      <c r="M10" s="554"/>
      <c r="N10"/>
      <c r="O10"/>
      <c r="P10" s="137"/>
      <c r="Q10" s="137"/>
      <c r="R10" s="137"/>
      <c r="S10" s="555"/>
    </row>
    <row r="11" spans="1:19">
      <c r="A11" s="547" t="s">
        <v>42</v>
      </c>
      <c r="B11" s="548" t="s">
        <v>404</v>
      </c>
      <c r="C11" s="549"/>
      <c r="D11" s="550"/>
      <c r="E11" s="549"/>
      <c r="F11" s="549"/>
      <c r="G11" s="549"/>
      <c r="H11" s="549"/>
      <c r="I11" s="549"/>
      <c r="J11" s="549"/>
      <c r="K11" s="557"/>
      <c r="O11" s="137"/>
    </row>
    <row r="12" spans="1:19" s="556" customFormat="1" ht="50.1" customHeight="1">
      <c r="A12" s="553"/>
      <c r="B12" s="642" t="s">
        <v>402</v>
      </c>
      <c r="C12" s="642"/>
      <c r="D12" s="642"/>
      <c r="E12" s="642"/>
      <c r="F12" s="642"/>
      <c r="G12" s="642"/>
      <c r="H12" s="642"/>
      <c r="I12" s="642"/>
      <c r="J12" s="642"/>
      <c r="K12" s="552"/>
      <c r="L12" s="137"/>
      <c r="M12" s="554"/>
      <c r="N12"/>
      <c r="O12"/>
      <c r="P12" s="137"/>
      <c r="Q12" s="137"/>
      <c r="R12" s="137"/>
      <c r="S12" s="555"/>
    </row>
    <row r="13" spans="1:19">
      <c r="A13" s="547" t="s">
        <v>405</v>
      </c>
      <c r="B13" s="548" t="s">
        <v>406</v>
      </c>
      <c r="C13" s="549"/>
      <c r="D13" s="550"/>
      <c r="E13" s="549"/>
      <c r="F13" s="549"/>
      <c r="G13" s="549"/>
      <c r="H13" s="549"/>
      <c r="I13" s="549"/>
      <c r="J13" s="549"/>
      <c r="K13" s="557"/>
      <c r="O13" s="137"/>
    </row>
    <row r="14" spans="1:19" s="556" customFormat="1" ht="50.1" customHeight="1">
      <c r="A14" s="553"/>
      <c r="B14" s="642" t="s">
        <v>402</v>
      </c>
      <c r="C14" s="642"/>
      <c r="D14" s="642"/>
      <c r="E14" s="642"/>
      <c r="F14" s="642"/>
      <c r="G14" s="642"/>
      <c r="H14" s="642"/>
      <c r="I14" s="642"/>
      <c r="J14" s="642"/>
      <c r="K14" s="552"/>
      <c r="L14" s="137"/>
      <c r="M14" s="554"/>
      <c r="N14"/>
      <c r="O14"/>
      <c r="P14" s="137"/>
      <c r="Q14" s="137"/>
      <c r="R14" s="137"/>
      <c r="S14" s="555"/>
    </row>
    <row r="15" spans="1:19">
      <c r="A15" s="547" t="s">
        <v>115</v>
      </c>
      <c r="B15" s="548" t="s">
        <v>407</v>
      </c>
      <c r="C15" s="549"/>
      <c r="D15" s="550"/>
      <c r="E15" s="550"/>
      <c r="F15" s="550"/>
      <c r="G15" s="550"/>
      <c r="H15" s="550"/>
      <c r="I15" s="550"/>
      <c r="J15" s="550"/>
      <c r="K15" s="557"/>
      <c r="O15" s="137"/>
    </row>
    <row r="16" spans="1:19" s="556" customFormat="1" ht="50.1" customHeight="1">
      <c r="A16" s="553"/>
      <c r="B16" s="642" t="s">
        <v>402</v>
      </c>
      <c r="C16" s="642"/>
      <c r="D16" s="642"/>
      <c r="E16" s="642"/>
      <c r="F16" s="642"/>
      <c r="G16" s="642"/>
      <c r="H16" s="642"/>
      <c r="I16" s="642"/>
      <c r="J16" s="642"/>
      <c r="K16" s="552"/>
      <c r="L16" s="137"/>
      <c r="M16" s="554"/>
      <c r="N16"/>
      <c r="O16"/>
      <c r="P16" s="137"/>
      <c r="Q16" s="137"/>
      <c r="R16" s="137"/>
      <c r="S16" s="555"/>
    </row>
    <row r="17" spans="1:19">
      <c r="A17" s="547" t="s">
        <v>52</v>
      </c>
      <c r="B17" s="548" t="s">
        <v>408</v>
      </c>
      <c r="C17" s="549"/>
      <c r="D17" s="550"/>
      <c r="E17" s="550"/>
      <c r="F17" s="550"/>
      <c r="G17" s="550"/>
      <c r="H17" s="550"/>
      <c r="I17" s="550"/>
      <c r="J17" s="550"/>
      <c r="K17" s="557"/>
      <c r="O17" s="137"/>
    </row>
    <row r="18" spans="1:19" s="556" customFormat="1" ht="50.1" customHeight="1">
      <c r="A18" s="553"/>
      <c r="B18" s="642" t="s">
        <v>402</v>
      </c>
      <c r="C18" s="642"/>
      <c r="D18" s="642"/>
      <c r="E18" s="642"/>
      <c r="F18" s="642"/>
      <c r="G18" s="642"/>
      <c r="H18" s="642"/>
      <c r="I18" s="642"/>
      <c r="J18" s="642"/>
      <c r="K18" s="552"/>
      <c r="L18" s="137"/>
      <c r="M18" s="554"/>
      <c r="N18"/>
      <c r="O18"/>
      <c r="P18" s="137"/>
      <c r="Q18" s="137"/>
      <c r="R18" s="137"/>
      <c r="S18" s="555"/>
    </row>
    <row r="19" spans="1:19">
      <c r="A19" s="547" t="s">
        <v>56</v>
      </c>
      <c r="B19" s="548" t="s">
        <v>409</v>
      </c>
      <c r="C19" s="549"/>
      <c r="D19" s="550"/>
      <c r="E19" s="550"/>
      <c r="F19" s="550"/>
      <c r="G19" s="550"/>
      <c r="H19" s="550"/>
      <c r="I19" s="550"/>
      <c r="J19" s="550"/>
      <c r="K19" s="557"/>
      <c r="O19" s="137"/>
    </row>
    <row r="20" spans="1:19" s="556" customFormat="1" ht="50.1" customHeight="1">
      <c r="A20" s="553"/>
      <c r="B20" s="642" t="s">
        <v>402</v>
      </c>
      <c r="C20" s="642"/>
      <c r="D20" s="642"/>
      <c r="E20" s="642"/>
      <c r="F20" s="642"/>
      <c r="G20" s="642"/>
      <c r="H20" s="642"/>
      <c r="I20" s="642"/>
      <c r="J20" s="642"/>
      <c r="K20" s="552"/>
      <c r="L20" s="137"/>
      <c r="M20" s="554"/>
      <c r="N20"/>
      <c r="O20"/>
      <c r="P20" s="137"/>
      <c r="Q20" s="137"/>
      <c r="R20" s="137"/>
      <c r="S20" s="555"/>
    </row>
    <row r="21" spans="1:19">
      <c r="A21" s="547" t="s">
        <v>59</v>
      </c>
      <c r="B21" s="548" t="s">
        <v>60</v>
      </c>
      <c r="C21" s="549"/>
      <c r="D21" s="550"/>
      <c r="E21" s="550"/>
      <c r="F21" s="550"/>
      <c r="G21" s="550"/>
      <c r="H21" s="550"/>
      <c r="I21" s="550"/>
      <c r="J21" s="550"/>
      <c r="K21" s="557"/>
      <c r="O21" s="137"/>
    </row>
    <row r="22" spans="1:19" s="556" customFormat="1" ht="50.1" customHeight="1">
      <c r="A22" s="553"/>
      <c r="B22" s="642" t="s">
        <v>402</v>
      </c>
      <c r="C22" s="642"/>
      <c r="D22" s="642"/>
      <c r="E22" s="642"/>
      <c r="F22" s="642"/>
      <c r="G22" s="642"/>
      <c r="H22" s="642"/>
      <c r="I22" s="642"/>
      <c r="J22" s="642"/>
      <c r="K22" s="552"/>
      <c r="L22" s="137"/>
      <c r="M22" s="554"/>
      <c r="N22"/>
      <c r="O22"/>
      <c r="P22" s="137"/>
      <c r="Q22" s="137"/>
      <c r="R22" s="137"/>
      <c r="S22" s="555"/>
    </row>
    <row r="23" spans="1:19">
      <c r="A23" s="547" t="s">
        <v>64</v>
      </c>
      <c r="B23" s="548" t="s">
        <v>410</v>
      </c>
      <c r="C23" s="549"/>
      <c r="D23" s="550"/>
      <c r="E23" s="550"/>
      <c r="F23" s="550"/>
      <c r="G23" s="550"/>
      <c r="H23" s="550"/>
      <c r="I23" s="550"/>
      <c r="J23" s="550"/>
      <c r="K23" s="557"/>
      <c r="O23" s="137"/>
    </row>
    <row r="24" spans="1:19" s="556" customFormat="1" ht="50.1" customHeight="1">
      <c r="A24" s="553"/>
      <c r="B24" s="642" t="s">
        <v>402</v>
      </c>
      <c r="C24" s="642"/>
      <c r="D24" s="642"/>
      <c r="E24" s="642"/>
      <c r="F24" s="642"/>
      <c r="G24" s="642"/>
      <c r="H24" s="642"/>
      <c r="I24" s="642"/>
      <c r="J24" s="642"/>
      <c r="K24" s="552"/>
      <c r="L24" s="137"/>
      <c r="M24" s="554"/>
      <c r="N24"/>
      <c r="O24"/>
      <c r="P24" s="137"/>
      <c r="Q24" s="137"/>
      <c r="R24" s="137"/>
      <c r="S24" s="555"/>
    </row>
    <row r="25" spans="1:19">
      <c r="A25" s="547" t="s">
        <v>67</v>
      </c>
      <c r="B25" s="548" t="s">
        <v>68</v>
      </c>
      <c r="C25" s="549"/>
      <c r="D25" s="550"/>
      <c r="E25" s="550"/>
      <c r="F25" s="550"/>
      <c r="G25" s="550"/>
      <c r="H25" s="550"/>
      <c r="I25" s="550"/>
      <c r="J25" s="550"/>
      <c r="K25" s="557"/>
      <c r="O25" s="137"/>
    </row>
    <row r="26" spans="1:19" s="556" customFormat="1" ht="50.1" customHeight="1">
      <c r="A26" s="553"/>
      <c r="B26" s="642" t="s">
        <v>402</v>
      </c>
      <c r="C26" s="642"/>
      <c r="D26" s="642"/>
      <c r="E26" s="642"/>
      <c r="F26" s="642"/>
      <c r="G26" s="642"/>
      <c r="H26" s="642"/>
      <c r="I26" s="642"/>
      <c r="J26" s="642"/>
      <c r="K26" s="552"/>
      <c r="L26" s="137"/>
      <c r="M26" s="554"/>
      <c r="N26"/>
      <c r="O26"/>
      <c r="P26" s="137"/>
      <c r="Q26" s="137"/>
      <c r="R26" s="137"/>
      <c r="S26" s="555"/>
    </row>
    <row r="27" spans="1:19">
      <c r="A27" s="547" t="s">
        <v>73</v>
      </c>
      <c r="B27" s="548" t="s">
        <v>411</v>
      </c>
      <c r="C27" s="549"/>
      <c r="D27" s="550"/>
      <c r="E27" s="550"/>
      <c r="F27" s="550"/>
      <c r="G27" s="550"/>
      <c r="H27" s="550"/>
      <c r="I27" s="550"/>
      <c r="J27" s="550"/>
      <c r="K27" s="557"/>
      <c r="O27" s="137"/>
    </row>
    <row r="28" spans="1:19" s="556" customFormat="1" ht="50.1" customHeight="1">
      <c r="A28" s="553"/>
      <c r="B28" s="642" t="s">
        <v>402</v>
      </c>
      <c r="C28" s="642"/>
      <c r="D28" s="642"/>
      <c r="E28" s="642"/>
      <c r="F28" s="642"/>
      <c r="G28" s="642"/>
      <c r="H28" s="642"/>
      <c r="I28" s="642"/>
      <c r="J28" s="642"/>
      <c r="K28" s="552"/>
      <c r="L28" s="137"/>
      <c r="M28" s="554"/>
      <c r="N28"/>
      <c r="O28"/>
      <c r="P28" s="137"/>
      <c r="Q28" s="137"/>
      <c r="R28" s="137"/>
      <c r="S28" s="555"/>
    </row>
    <row r="29" spans="1:19">
      <c r="A29" s="547" t="s">
        <v>76</v>
      </c>
      <c r="B29" s="548" t="s">
        <v>412</v>
      </c>
      <c r="C29" s="549"/>
      <c r="D29" s="550"/>
      <c r="E29" s="550"/>
      <c r="F29" s="550"/>
      <c r="G29" s="550"/>
      <c r="H29" s="550"/>
      <c r="I29" s="550"/>
      <c r="J29" s="550"/>
      <c r="K29" s="557"/>
      <c r="O29" s="137"/>
    </row>
    <row r="30" spans="1:19" s="556" customFormat="1" ht="50.1" customHeight="1">
      <c r="A30" s="553"/>
      <c r="B30" s="642" t="s">
        <v>402</v>
      </c>
      <c r="C30" s="642"/>
      <c r="D30" s="642"/>
      <c r="E30" s="642"/>
      <c r="F30" s="642"/>
      <c r="G30" s="642"/>
      <c r="H30" s="642"/>
      <c r="I30" s="642"/>
      <c r="J30" s="642"/>
      <c r="K30" s="552"/>
      <c r="L30" s="137"/>
      <c r="M30" s="554"/>
      <c r="N30"/>
      <c r="O30"/>
      <c r="P30" s="137"/>
      <c r="Q30" s="137"/>
      <c r="R30" s="137"/>
      <c r="S30" s="555"/>
    </row>
    <row r="31" spans="1:19" ht="13.5" thickBot="1">
      <c r="A31" s="262"/>
      <c r="B31" s="558"/>
      <c r="C31" s="558"/>
      <c r="D31" s="558"/>
      <c r="E31" s="558"/>
      <c r="F31" s="558"/>
      <c r="G31" s="558"/>
      <c r="H31" s="558"/>
      <c r="I31" s="558"/>
      <c r="J31" s="558"/>
      <c r="K31" s="265"/>
      <c r="N31" s="137"/>
      <c r="O31" s="137"/>
    </row>
    <row r="32" spans="1:19" ht="36.6" customHeight="1">
      <c r="K32" s="38" t="str">
        <f>TEXT('User Select'!B40,"mmmm d, yyyy")</f>
        <v>January 15, 2025</v>
      </c>
    </row>
    <row r="33" spans="1:14" ht="15" hidden="1">
      <c r="A33" s="115" t="s">
        <v>33</v>
      </c>
      <c r="N33" s="137"/>
    </row>
    <row r="35" spans="1:14" hidden="1">
      <c r="N35" s="137"/>
    </row>
    <row r="37" spans="1:14" hidden="1">
      <c r="N37" s="137"/>
    </row>
    <row r="39" spans="1:14" hidden="1">
      <c r="N39" s="137"/>
    </row>
  </sheetData>
  <sheetProtection algorithmName="SHA-512" hashValue="Df4jdy5+HpwuLlrYboDze0qKqDci8mQj9YQDxT/cQQoSRCAAnUW4GPAYadLxY2zhjzJunTJ55oQI+Mcwnbo3YQ==" saltValue="7U2XxFq8aqEQWjGAdjrykg==" spinCount="100000" sheet="1" objects="1" scenarios="1" formatRows="0"/>
  <mergeCells count="11">
    <mergeCell ref="B20:J20"/>
    <mergeCell ref="B10:J10"/>
    <mergeCell ref="B12:J12"/>
    <mergeCell ref="B14:J14"/>
    <mergeCell ref="B16:J16"/>
    <mergeCell ref="B18:J18"/>
    <mergeCell ref="B22:J22"/>
    <mergeCell ref="B24:J24"/>
    <mergeCell ref="B26:J26"/>
    <mergeCell ref="B28:J28"/>
    <mergeCell ref="B30:J30"/>
  </mergeCells>
  <conditionalFormatting sqref="K32">
    <cfRule type="expression" dxfId="1" priority="1">
      <formula>$P$1="Hide"</formula>
    </cfRule>
  </conditionalFormatting>
  <printOptions horizontalCentered="1"/>
  <pageMargins left="0.25" right="0.25" top="0.6" bottom="0.6" header="0.25" footer="0.25"/>
  <pageSetup scale="78" fitToHeight="0" orientation="portrait" r:id="rId1"/>
  <headerFooter>
    <oddFooter>&amp;L&amp;"Arial,Regular"&amp;10&amp;A&amp;C&amp;"Arial,Bold"&amp;10Milliman&amp;R&amp;"Arial,Regular"&amp;10Page &amp;P</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3FA89-5839-437F-8700-80C60735E70A}">
  <sheetPr codeName="Sheet5">
    <pageSetUpPr fitToPage="1"/>
  </sheetPr>
  <dimension ref="A1:AC51"/>
  <sheetViews>
    <sheetView showGridLines="0" zoomScale="90" zoomScaleNormal="90" workbookViewId="0"/>
  </sheetViews>
  <sheetFormatPr defaultColWidth="0" defaultRowHeight="12.75" zeroHeight="1"/>
  <cols>
    <col min="1" max="28" width="9.140625" customWidth="1"/>
    <col min="29" max="29" width="0" hidden="1" customWidth="1"/>
    <col min="30" max="16384" width="9.140625" hidden="1"/>
  </cols>
  <sheetData>
    <row r="1" spans="1:29" ht="15.75">
      <c r="A1" s="559" t="s">
        <v>413</v>
      </c>
      <c r="AC1" s="115" t="s">
        <v>33</v>
      </c>
    </row>
    <row r="2" spans="1:29">
      <c r="A2" s="560"/>
      <c r="B2" s="560"/>
      <c r="C2" s="560"/>
      <c r="D2" s="560"/>
      <c r="E2" s="560"/>
      <c r="F2" s="560"/>
      <c r="G2" s="560"/>
      <c r="H2" s="560"/>
      <c r="I2" s="560"/>
      <c r="J2" s="560"/>
      <c r="K2" s="560"/>
      <c r="L2" s="560"/>
      <c r="M2" s="560"/>
      <c r="N2" s="560"/>
      <c r="O2" s="560"/>
      <c r="P2" s="560"/>
      <c r="Q2" s="560"/>
      <c r="R2" s="560"/>
      <c r="S2" s="560"/>
      <c r="T2" s="560"/>
      <c r="U2" s="560"/>
      <c r="V2" s="560"/>
      <c r="W2" s="560"/>
      <c r="X2" s="560"/>
      <c r="Y2" s="560"/>
      <c r="Z2" s="560"/>
      <c r="AA2" s="560"/>
      <c r="AB2" s="560"/>
    </row>
    <row r="3" spans="1:29">
      <c r="A3" s="560"/>
      <c r="B3" s="560"/>
      <c r="C3" s="560"/>
      <c r="D3" s="560"/>
      <c r="E3" s="560"/>
      <c r="F3" s="560"/>
      <c r="G3" s="560"/>
      <c r="H3" s="560"/>
      <c r="I3" s="560"/>
      <c r="J3" s="560"/>
      <c r="K3" s="560"/>
      <c r="L3" s="560"/>
      <c r="M3" s="560"/>
      <c r="N3" s="560"/>
      <c r="O3" s="560"/>
      <c r="P3" s="560"/>
      <c r="Q3" s="560"/>
      <c r="R3" s="560"/>
      <c r="S3" s="560"/>
      <c r="T3" s="560"/>
      <c r="U3" s="560"/>
      <c r="V3" s="560"/>
      <c r="W3" s="560"/>
      <c r="X3" s="560"/>
      <c r="Y3" s="560"/>
      <c r="Z3" s="560"/>
      <c r="AA3" s="560"/>
      <c r="AB3" s="560"/>
    </row>
    <row r="4" spans="1:29">
      <c r="A4" s="560"/>
      <c r="B4" s="560"/>
      <c r="C4" s="560"/>
      <c r="D4" s="560"/>
      <c r="E4" s="560"/>
      <c r="F4" s="560"/>
      <c r="G4" s="560"/>
      <c r="H4" s="560"/>
      <c r="I4" s="560"/>
      <c r="J4" s="560"/>
      <c r="K4" s="560"/>
      <c r="L4" s="560"/>
      <c r="M4" s="560"/>
      <c r="N4" s="560"/>
      <c r="O4" s="560"/>
      <c r="P4" s="560"/>
      <c r="Q4" s="560"/>
      <c r="R4" s="560"/>
      <c r="S4" s="560"/>
      <c r="T4" s="560"/>
      <c r="U4" s="560"/>
      <c r="V4" s="560"/>
      <c r="W4" s="560"/>
      <c r="X4" s="560"/>
      <c r="Y4" s="560"/>
      <c r="Z4" s="560"/>
      <c r="AA4" s="560"/>
      <c r="AB4" s="560"/>
    </row>
    <row r="5" spans="1:29">
      <c r="A5" s="560"/>
      <c r="B5" s="560"/>
      <c r="C5" s="560"/>
      <c r="D5" s="560"/>
      <c r="E5" s="560"/>
      <c r="F5" s="560"/>
      <c r="G5" s="560"/>
      <c r="H5" s="560"/>
      <c r="I5" s="560"/>
      <c r="J5" s="560"/>
      <c r="K5" s="560"/>
      <c r="L5" s="560"/>
      <c r="M5" s="560"/>
      <c r="N5" s="560"/>
      <c r="O5" s="560"/>
      <c r="P5" s="560"/>
      <c r="Q5" s="560"/>
      <c r="R5" s="560"/>
      <c r="S5" s="560"/>
      <c r="T5" s="560"/>
      <c r="U5" s="560"/>
      <c r="V5" s="560"/>
      <c r="W5" s="560"/>
      <c r="X5" s="560"/>
      <c r="Y5" s="560"/>
      <c r="Z5" s="560"/>
      <c r="AA5" s="560"/>
      <c r="AB5" s="560"/>
    </row>
    <row r="6" spans="1:29">
      <c r="A6" s="560"/>
      <c r="B6" s="560"/>
      <c r="C6" s="560"/>
      <c r="D6" s="560"/>
      <c r="E6" s="560"/>
      <c r="F6" s="560"/>
      <c r="G6" s="560"/>
      <c r="H6" s="560"/>
      <c r="I6" s="560"/>
      <c r="J6" s="560"/>
      <c r="K6" s="560"/>
      <c r="L6" s="560"/>
      <c r="M6" s="560"/>
      <c r="N6" s="560"/>
      <c r="O6" s="560"/>
      <c r="P6" s="560"/>
      <c r="Q6" s="560"/>
      <c r="R6" s="560"/>
      <c r="S6" s="560"/>
      <c r="T6" s="560"/>
      <c r="U6" s="560"/>
      <c r="V6" s="560"/>
      <c r="W6" s="560"/>
      <c r="X6" s="560"/>
      <c r="Y6" s="560"/>
      <c r="Z6" s="560"/>
      <c r="AA6" s="560"/>
      <c r="AB6" s="560"/>
    </row>
    <row r="7" spans="1:29">
      <c r="A7" s="560"/>
      <c r="B7" s="560"/>
      <c r="C7" s="560"/>
      <c r="D7" s="560"/>
      <c r="E7" s="560"/>
      <c r="F7" s="560"/>
      <c r="G7" s="560"/>
      <c r="H7" s="560"/>
      <c r="I7" s="560"/>
      <c r="J7" s="560"/>
      <c r="K7" s="560"/>
      <c r="L7" s="560"/>
      <c r="M7" s="560"/>
      <c r="N7" s="560"/>
      <c r="O7" s="560"/>
      <c r="P7" s="560"/>
      <c r="Q7" s="560"/>
      <c r="R7" s="560"/>
      <c r="S7" s="560"/>
      <c r="T7" s="560"/>
      <c r="U7" s="560"/>
      <c r="V7" s="560"/>
      <c r="W7" s="560"/>
      <c r="X7" s="560"/>
      <c r="Y7" s="560"/>
      <c r="Z7" s="560"/>
      <c r="AA7" s="560"/>
      <c r="AB7" s="560"/>
    </row>
    <row r="8" spans="1:29">
      <c r="A8" s="560"/>
      <c r="B8" s="560"/>
      <c r="C8" s="560"/>
      <c r="D8" s="560"/>
      <c r="E8" s="560"/>
      <c r="F8" s="560"/>
      <c r="G8" s="560"/>
      <c r="H8" s="560"/>
      <c r="I8" s="560"/>
      <c r="J8" s="560"/>
      <c r="K8" s="560"/>
      <c r="L8" s="560"/>
      <c r="M8" s="560"/>
      <c r="N8" s="560"/>
      <c r="O8" s="560"/>
      <c r="P8" s="560"/>
      <c r="Q8" s="560"/>
      <c r="R8" s="560"/>
      <c r="S8" s="560"/>
      <c r="T8" s="560"/>
      <c r="U8" s="560"/>
      <c r="V8" s="560"/>
      <c r="W8" s="560"/>
      <c r="X8" s="560"/>
      <c r="Y8" s="560"/>
      <c r="Z8" s="560"/>
      <c r="AA8" s="560"/>
      <c r="AB8" s="560"/>
    </row>
    <row r="9" spans="1:29">
      <c r="A9" s="560"/>
      <c r="B9" s="560"/>
      <c r="C9" s="560"/>
      <c r="D9" s="560"/>
      <c r="E9" s="560"/>
      <c r="F9" s="560"/>
      <c r="G9" s="560"/>
      <c r="H9" s="560"/>
      <c r="I9" s="560"/>
      <c r="J9" s="560"/>
      <c r="K9" s="560"/>
      <c r="L9" s="560"/>
      <c r="M9" s="560"/>
      <c r="N9" s="560"/>
      <c r="O9" s="560"/>
      <c r="P9" s="560"/>
      <c r="Q9" s="560"/>
      <c r="R9" s="560"/>
      <c r="S9" s="560"/>
      <c r="T9" s="560"/>
      <c r="U9" s="560"/>
      <c r="V9" s="560"/>
      <c r="W9" s="560"/>
      <c r="X9" s="560"/>
      <c r="Y9" s="560"/>
      <c r="Z9" s="560"/>
      <c r="AA9" s="560"/>
      <c r="AB9" s="560"/>
    </row>
    <row r="10" spans="1:29">
      <c r="A10" s="560"/>
      <c r="B10" s="560"/>
      <c r="C10" s="560"/>
      <c r="D10" s="560"/>
      <c r="E10" s="560"/>
      <c r="F10" s="560"/>
      <c r="G10" s="560"/>
      <c r="H10" s="560"/>
      <c r="I10" s="560"/>
      <c r="J10" s="560"/>
      <c r="K10" s="560"/>
      <c r="L10" s="560"/>
      <c r="M10" s="560"/>
      <c r="N10" s="560"/>
      <c r="O10" s="560"/>
      <c r="P10" s="560"/>
      <c r="Q10" s="560"/>
      <c r="R10" s="560"/>
      <c r="S10" s="560"/>
      <c r="T10" s="560"/>
      <c r="U10" s="560"/>
      <c r="V10" s="560"/>
      <c r="W10" s="560"/>
      <c r="X10" s="560"/>
      <c r="Y10" s="560"/>
      <c r="Z10" s="560"/>
      <c r="AA10" s="560"/>
      <c r="AB10" s="560"/>
    </row>
    <row r="11" spans="1:29">
      <c r="A11" s="560"/>
      <c r="B11" s="560"/>
      <c r="C11" s="560"/>
      <c r="D11" s="560"/>
      <c r="E11" s="560"/>
      <c r="F11" s="560"/>
      <c r="G11" s="560"/>
      <c r="H11" s="560"/>
      <c r="I11" s="560"/>
      <c r="J11" s="560"/>
      <c r="K11" s="560"/>
      <c r="L11" s="560"/>
      <c r="M11" s="560"/>
      <c r="N11" s="560"/>
      <c r="O11" s="560"/>
      <c r="P11" s="560"/>
      <c r="Q11" s="560"/>
      <c r="R11" s="560"/>
      <c r="S11" s="560"/>
      <c r="T11" s="560"/>
      <c r="U11" s="560"/>
      <c r="V11" s="560"/>
      <c r="W11" s="560"/>
      <c r="X11" s="560"/>
      <c r="Y11" s="560"/>
      <c r="Z11" s="560"/>
      <c r="AA11" s="560"/>
      <c r="AB11" s="560"/>
    </row>
    <row r="12" spans="1:29">
      <c r="A12" s="560"/>
      <c r="B12" s="560"/>
      <c r="C12" s="560"/>
      <c r="D12" s="560"/>
      <c r="E12" s="560"/>
      <c r="F12" s="560"/>
      <c r="G12" s="560"/>
      <c r="H12" s="560"/>
      <c r="I12" s="560"/>
      <c r="J12" s="560"/>
      <c r="K12" s="560"/>
      <c r="L12" s="560"/>
      <c r="M12" s="560"/>
      <c r="N12" s="560"/>
      <c r="O12" s="560"/>
      <c r="P12" s="560"/>
      <c r="Q12" s="560"/>
      <c r="R12" s="560"/>
      <c r="S12" s="560"/>
      <c r="T12" s="560"/>
      <c r="U12" s="560"/>
      <c r="V12" s="560"/>
      <c r="W12" s="560"/>
      <c r="X12" s="560"/>
      <c r="Y12" s="560"/>
      <c r="Z12" s="560"/>
      <c r="AA12" s="560"/>
      <c r="AB12" s="560"/>
    </row>
    <row r="13" spans="1:29">
      <c r="A13" s="560"/>
      <c r="B13" s="560"/>
      <c r="C13" s="560"/>
      <c r="D13" s="560"/>
      <c r="E13" s="560"/>
      <c r="F13" s="560"/>
      <c r="G13" s="560"/>
      <c r="H13" s="560"/>
      <c r="I13" s="560"/>
      <c r="J13" s="560"/>
      <c r="K13" s="560"/>
      <c r="L13" s="560"/>
      <c r="M13" s="560"/>
      <c r="N13" s="560"/>
      <c r="O13" s="560"/>
      <c r="P13" s="560"/>
      <c r="Q13" s="560"/>
      <c r="R13" s="560"/>
      <c r="S13" s="560"/>
      <c r="T13" s="560"/>
      <c r="U13" s="560"/>
      <c r="V13" s="560"/>
      <c r="W13" s="560"/>
      <c r="X13" s="560"/>
      <c r="Y13" s="560"/>
      <c r="Z13" s="560"/>
      <c r="AA13" s="560"/>
      <c r="AB13" s="560"/>
    </row>
    <row r="14" spans="1:29">
      <c r="A14" s="560"/>
      <c r="B14" s="560"/>
      <c r="C14" s="560"/>
      <c r="D14" s="560"/>
      <c r="E14" s="560"/>
      <c r="F14" s="560"/>
      <c r="G14" s="560"/>
      <c r="H14" s="560"/>
      <c r="I14" s="560"/>
      <c r="J14" s="560"/>
      <c r="K14" s="560"/>
      <c r="L14" s="560"/>
      <c r="M14" s="560"/>
      <c r="N14" s="560"/>
      <c r="O14" s="560"/>
      <c r="P14" s="560"/>
      <c r="Q14" s="560"/>
      <c r="R14" s="560"/>
      <c r="S14" s="560"/>
      <c r="T14" s="560"/>
      <c r="U14" s="560"/>
      <c r="V14" s="560"/>
      <c r="W14" s="560"/>
      <c r="X14" s="560"/>
      <c r="Y14" s="560"/>
      <c r="Z14" s="560"/>
      <c r="AA14" s="560"/>
      <c r="AB14" s="560"/>
    </row>
    <row r="15" spans="1:29">
      <c r="A15" s="560"/>
      <c r="B15" s="560"/>
      <c r="C15" s="560"/>
      <c r="D15" s="560"/>
      <c r="E15" s="560"/>
      <c r="F15" s="560"/>
      <c r="G15" s="560"/>
      <c r="H15" s="560"/>
      <c r="I15" s="560"/>
      <c r="J15" s="560"/>
      <c r="K15" s="560"/>
      <c r="L15" s="560"/>
      <c r="M15" s="560"/>
      <c r="N15" s="560"/>
      <c r="O15" s="560"/>
      <c r="P15" s="560"/>
      <c r="Q15" s="560"/>
      <c r="R15" s="560"/>
      <c r="S15" s="560"/>
      <c r="T15" s="560"/>
      <c r="U15" s="560"/>
      <c r="V15" s="560"/>
      <c r="W15" s="560"/>
      <c r="X15" s="560"/>
      <c r="Y15" s="560"/>
      <c r="Z15" s="560"/>
      <c r="AA15" s="560"/>
      <c r="AB15" s="560"/>
    </row>
    <row r="16" spans="1:29">
      <c r="A16" s="560"/>
      <c r="B16" s="560"/>
      <c r="C16" s="560"/>
      <c r="D16" s="560"/>
      <c r="E16" s="560"/>
      <c r="F16" s="560"/>
      <c r="G16" s="560"/>
      <c r="H16" s="560"/>
      <c r="I16" s="560"/>
      <c r="J16" s="560"/>
      <c r="K16" s="560"/>
      <c r="L16" s="560"/>
      <c r="M16" s="560"/>
      <c r="N16" s="560"/>
      <c r="O16" s="560"/>
      <c r="P16" s="560"/>
      <c r="Q16" s="560"/>
      <c r="R16" s="560"/>
      <c r="S16" s="560"/>
      <c r="T16" s="560"/>
      <c r="U16" s="560"/>
      <c r="V16" s="560"/>
      <c r="W16" s="560"/>
      <c r="X16" s="560"/>
      <c r="Y16" s="560"/>
      <c r="Z16" s="560"/>
      <c r="AA16" s="560"/>
      <c r="AB16" s="560"/>
    </row>
    <row r="17" spans="1:28">
      <c r="A17" s="560"/>
      <c r="B17" s="560"/>
      <c r="C17" s="560"/>
      <c r="D17" s="560"/>
      <c r="E17" s="560"/>
      <c r="F17" s="560"/>
      <c r="G17" s="560"/>
      <c r="H17" s="560"/>
      <c r="I17" s="560"/>
      <c r="J17" s="560"/>
      <c r="K17" s="560"/>
      <c r="L17" s="560"/>
      <c r="M17" s="560"/>
      <c r="N17" s="560"/>
      <c r="O17" s="560"/>
      <c r="P17" s="560"/>
      <c r="Q17" s="560"/>
      <c r="R17" s="560"/>
      <c r="S17" s="560"/>
      <c r="T17" s="560"/>
      <c r="U17" s="560"/>
      <c r="V17" s="560"/>
      <c r="W17" s="560"/>
      <c r="X17" s="560"/>
      <c r="Y17" s="560"/>
      <c r="Z17" s="560"/>
      <c r="AA17" s="560"/>
      <c r="AB17" s="560"/>
    </row>
    <row r="18" spans="1:28">
      <c r="A18" s="560"/>
      <c r="B18" s="560"/>
      <c r="C18" s="560"/>
      <c r="D18" s="560"/>
      <c r="E18" s="560"/>
      <c r="F18" s="560"/>
      <c r="G18" s="560"/>
      <c r="H18" s="560"/>
      <c r="I18" s="560"/>
      <c r="J18" s="560"/>
      <c r="K18" s="560"/>
      <c r="L18" s="560"/>
      <c r="M18" s="560"/>
      <c r="N18" s="560"/>
      <c r="O18" s="560"/>
      <c r="P18" s="560"/>
      <c r="Q18" s="560"/>
      <c r="R18" s="560"/>
      <c r="S18" s="560"/>
      <c r="T18" s="560"/>
      <c r="U18" s="560"/>
      <c r="V18" s="560"/>
      <c r="W18" s="560"/>
      <c r="X18" s="560"/>
      <c r="Y18" s="560"/>
      <c r="Z18" s="560"/>
      <c r="AA18" s="560"/>
      <c r="AB18" s="560"/>
    </row>
    <row r="19" spans="1:28">
      <c r="A19" s="560"/>
      <c r="B19" s="560"/>
      <c r="C19" s="560"/>
      <c r="D19" s="560"/>
      <c r="E19" s="560"/>
      <c r="F19" s="560"/>
      <c r="G19" s="560"/>
      <c r="H19" s="560"/>
      <c r="I19" s="560"/>
      <c r="J19" s="560"/>
      <c r="K19" s="560"/>
      <c r="L19" s="560"/>
      <c r="M19" s="560"/>
      <c r="N19" s="560"/>
      <c r="O19" s="560"/>
      <c r="P19" s="560"/>
      <c r="Q19" s="560"/>
      <c r="R19" s="560"/>
      <c r="S19" s="560"/>
      <c r="T19" s="560"/>
      <c r="U19" s="560"/>
      <c r="V19" s="560"/>
      <c r="W19" s="560"/>
      <c r="X19" s="560"/>
      <c r="Y19" s="560"/>
      <c r="Z19" s="560"/>
      <c r="AA19" s="560"/>
      <c r="AB19" s="560"/>
    </row>
    <row r="20" spans="1:28">
      <c r="A20" s="560"/>
      <c r="B20" s="560"/>
      <c r="C20" s="560"/>
      <c r="D20" s="560"/>
      <c r="E20" s="560"/>
      <c r="F20" s="560"/>
      <c r="G20" s="560"/>
      <c r="H20" s="560"/>
      <c r="I20" s="560"/>
      <c r="J20" s="560"/>
      <c r="K20" s="560"/>
      <c r="L20" s="560"/>
      <c r="M20" s="560"/>
      <c r="N20" s="560"/>
      <c r="O20" s="560"/>
      <c r="P20" s="560"/>
      <c r="Q20" s="560"/>
      <c r="R20" s="560"/>
      <c r="S20" s="560"/>
      <c r="T20" s="560"/>
      <c r="U20" s="560"/>
      <c r="V20" s="560"/>
      <c r="W20" s="560"/>
      <c r="X20" s="560"/>
      <c r="Y20" s="560"/>
      <c r="Z20" s="560"/>
      <c r="AA20" s="560"/>
      <c r="AB20" s="560"/>
    </row>
    <row r="21" spans="1:28">
      <c r="A21" s="560"/>
      <c r="B21" s="560"/>
      <c r="C21" s="560"/>
      <c r="D21" s="560"/>
      <c r="E21" s="560"/>
      <c r="F21" s="560"/>
      <c r="G21" s="560"/>
      <c r="H21" s="560"/>
      <c r="I21" s="560"/>
      <c r="J21" s="560"/>
      <c r="K21" s="560"/>
      <c r="L21" s="560"/>
      <c r="M21" s="560"/>
      <c r="N21" s="560"/>
      <c r="O21" s="560"/>
      <c r="P21" s="560"/>
      <c r="Q21" s="560"/>
      <c r="R21" s="560"/>
      <c r="S21" s="560"/>
      <c r="T21" s="560"/>
      <c r="U21" s="560"/>
      <c r="V21" s="560"/>
      <c r="W21" s="560"/>
      <c r="X21" s="560"/>
      <c r="Y21" s="560"/>
      <c r="Z21" s="560"/>
      <c r="AA21" s="560"/>
      <c r="AB21" s="560"/>
    </row>
    <row r="22" spans="1:28">
      <c r="A22" s="560"/>
      <c r="B22" s="560"/>
      <c r="C22" s="560"/>
      <c r="D22" s="560"/>
      <c r="E22" s="560"/>
      <c r="F22" s="560"/>
      <c r="G22" s="560"/>
      <c r="H22" s="560"/>
      <c r="I22" s="560"/>
      <c r="J22" s="560"/>
      <c r="K22" s="560"/>
      <c r="L22" s="560"/>
      <c r="M22" s="560"/>
      <c r="N22" s="560"/>
      <c r="O22" s="560"/>
      <c r="P22" s="560"/>
      <c r="Q22" s="560"/>
      <c r="R22" s="560"/>
      <c r="S22" s="560"/>
      <c r="T22" s="560"/>
      <c r="U22" s="560"/>
      <c r="V22" s="560"/>
      <c r="W22" s="560"/>
      <c r="X22" s="560"/>
      <c r="Y22" s="560"/>
      <c r="Z22" s="560"/>
      <c r="AA22" s="560"/>
      <c r="AB22" s="560"/>
    </row>
    <row r="23" spans="1:28">
      <c r="A23" s="560"/>
      <c r="B23" s="560"/>
      <c r="C23" s="560"/>
      <c r="D23" s="560"/>
      <c r="E23" s="560"/>
      <c r="F23" s="560"/>
      <c r="G23" s="560"/>
      <c r="H23" s="560"/>
      <c r="I23" s="560"/>
      <c r="J23" s="560"/>
      <c r="K23" s="560"/>
      <c r="L23" s="560"/>
      <c r="M23" s="560"/>
      <c r="N23" s="560"/>
      <c r="O23" s="560"/>
      <c r="P23" s="560"/>
      <c r="Q23" s="560"/>
      <c r="R23" s="560"/>
      <c r="S23" s="560"/>
      <c r="T23" s="560"/>
      <c r="U23" s="560"/>
      <c r="V23" s="560"/>
      <c r="W23" s="560"/>
      <c r="X23" s="560"/>
      <c r="Y23" s="560"/>
      <c r="Z23" s="560"/>
      <c r="AA23" s="560"/>
      <c r="AB23" s="560"/>
    </row>
    <row r="24" spans="1:28">
      <c r="A24" s="560"/>
      <c r="B24" s="560"/>
      <c r="C24" s="560"/>
      <c r="D24" s="560"/>
      <c r="E24" s="560"/>
      <c r="F24" s="560"/>
      <c r="G24" s="560"/>
      <c r="H24" s="560"/>
      <c r="I24" s="560"/>
      <c r="J24" s="560"/>
      <c r="K24" s="560"/>
      <c r="L24" s="560"/>
      <c r="M24" s="560"/>
      <c r="N24" s="560"/>
      <c r="O24" s="560"/>
      <c r="P24" s="560"/>
      <c r="Q24" s="560"/>
      <c r="R24" s="560"/>
      <c r="S24" s="560"/>
      <c r="T24" s="560"/>
      <c r="U24" s="560"/>
      <c r="V24" s="560"/>
      <c r="W24" s="560"/>
      <c r="X24" s="560"/>
      <c r="Y24" s="560"/>
      <c r="Z24" s="560"/>
      <c r="AA24" s="560"/>
      <c r="AB24" s="560"/>
    </row>
    <row r="25" spans="1:28">
      <c r="A25" s="560"/>
      <c r="B25" s="560"/>
      <c r="C25" s="560"/>
      <c r="D25" s="560"/>
      <c r="E25" s="560"/>
      <c r="F25" s="560"/>
      <c r="G25" s="560"/>
      <c r="H25" s="560"/>
      <c r="I25" s="560"/>
      <c r="J25" s="560"/>
      <c r="K25" s="560"/>
      <c r="L25" s="560"/>
      <c r="M25" s="560"/>
      <c r="N25" s="560"/>
      <c r="O25" s="560"/>
      <c r="P25" s="560"/>
      <c r="Q25" s="560"/>
      <c r="R25" s="560"/>
      <c r="S25" s="560"/>
      <c r="T25" s="560"/>
      <c r="U25" s="560"/>
      <c r="V25" s="560"/>
      <c r="W25" s="560"/>
      <c r="X25" s="560"/>
      <c r="Y25" s="560"/>
      <c r="Z25" s="560"/>
      <c r="AA25" s="560"/>
      <c r="AB25" s="560"/>
    </row>
    <row r="26" spans="1:28">
      <c r="A26" s="560"/>
      <c r="B26" s="560"/>
      <c r="C26" s="560"/>
      <c r="D26" s="560"/>
      <c r="E26" s="560"/>
      <c r="F26" s="560"/>
      <c r="G26" s="560"/>
      <c r="H26" s="560"/>
      <c r="I26" s="560"/>
      <c r="J26" s="560"/>
      <c r="K26" s="560"/>
      <c r="L26" s="560"/>
      <c r="M26" s="560"/>
      <c r="N26" s="560"/>
      <c r="O26" s="560"/>
      <c r="P26" s="560"/>
      <c r="Q26" s="560"/>
      <c r="R26" s="560"/>
      <c r="S26" s="560"/>
      <c r="T26" s="560"/>
      <c r="U26" s="560"/>
      <c r="V26" s="560"/>
      <c r="W26" s="560"/>
      <c r="X26" s="560"/>
      <c r="Y26" s="560"/>
      <c r="Z26" s="560"/>
      <c r="AA26" s="560"/>
      <c r="AB26" s="560"/>
    </row>
    <row r="27" spans="1:28">
      <c r="A27" s="560"/>
      <c r="B27" s="560"/>
      <c r="C27" s="560"/>
      <c r="D27" s="560"/>
      <c r="E27" s="560"/>
      <c r="F27" s="560"/>
      <c r="G27" s="560"/>
      <c r="H27" s="560"/>
      <c r="I27" s="560"/>
      <c r="J27" s="560"/>
      <c r="K27" s="560"/>
      <c r="L27" s="560"/>
      <c r="M27" s="560"/>
      <c r="N27" s="560"/>
      <c r="O27" s="560"/>
      <c r="P27" s="560"/>
      <c r="Q27" s="560"/>
      <c r="R27" s="560"/>
      <c r="S27" s="560"/>
      <c r="T27" s="560"/>
      <c r="U27" s="560"/>
      <c r="V27" s="560"/>
      <c r="W27" s="560"/>
      <c r="X27" s="560"/>
      <c r="Y27" s="560"/>
      <c r="Z27" s="560"/>
      <c r="AA27" s="560"/>
      <c r="AB27" s="560"/>
    </row>
    <row r="28" spans="1:28">
      <c r="A28" s="560"/>
      <c r="B28" s="560"/>
      <c r="C28" s="560"/>
      <c r="D28" s="560"/>
      <c r="E28" s="560"/>
      <c r="F28" s="560"/>
      <c r="G28" s="560"/>
      <c r="H28" s="560"/>
      <c r="I28" s="560"/>
      <c r="J28" s="560"/>
      <c r="K28" s="560"/>
      <c r="L28" s="560"/>
      <c r="M28" s="560"/>
      <c r="N28" s="560"/>
      <c r="O28" s="560"/>
      <c r="P28" s="560"/>
      <c r="Q28" s="560"/>
      <c r="R28" s="560"/>
      <c r="S28" s="560"/>
      <c r="T28" s="560"/>
      <c r="U28" s="560"/>
      <c r="V28" s="560"/>
      <c r="W28" s="560"/>
      <c r="X28" s="560"/>
      <c r="Y28" s="560"/>
      <c r="Z28" s="560"/>
      <c r="AA28" s="560"/>
      <c r="AB28" s="560"/>
    </row>
    <row r="29" spans="1:28">
      <c r="A29" s="560"/>
      <c r="B29" s="560"/>
      <c r="C29" s="560"/>
      <c r="D29" s="560"/>
      <c r="E29" s="560"/>
      <c r="F29" s="560"/>
      <c r="G29" s="560"/>
      <c r="H29" s="560"/>
      <c r="I29" s="560"/>
      <c r="J29" s="560"/>
      <c r="K29" s="560"/>
      <c r="L29" s="560"/>
      <c r="M29" s="560"/>
      <c r="N29" s="560"/>
      <c r="O29" s="560"/>
      <c r="P29" s="560"/>
      <c r="Q29" s="560"/>
      <c r="R29" s="560"/>
      <c r="S29" s="560"/>
      <c r="T29" s="560"/>
      <c r="U29" s="560"/>
      <c r="V29" s="560"/>
      <c r="W29" s="560"/>
      <c r="X29" s="560"/>
      <c r="Y29" s="560"/>
      <c r="Z29" s="560"/>
      <c r="AA29" s="560"/>
      <c r="AB29" s="560"/>
    </row>
    <row r="30" spans="1:28">
      <c r="A30" s="560"/>
      <c r="B30" s="560"/>
      <c r="C30" s="560"/>
      <c r="D30" s="560"/>
      <c r="E30" s="560"/>
      <c r="F30" s="560"/>
      <c r="G30" s="560"/>
      <c r="H30" s="560"/>
      <c r="I30" s="560"/>
      <c r="J30" s="560"/>
      <c r="K30" s="560"/>
      <c r="L30" s="560"/>
      <c r="M30" s="560"/>
      <c r="N30" s="560"/>
      <c r="O30" s="560"/>
      <c r="P30" s="560"/>
      <c r="Q30" s="560"/>
      <c r="R30" s="560"/>
      <c r="S30" s="560"/>
      <c r="T30" s="560"/>
      <c r="U30" s="560"/>
      <c r="V30" s="560"/>
      <c r="W30" s="560"/>
      <c r="X30" s="560"/>
      <c r="Y30" s="560"/>
      <c r="Z30" s="560"/>
      <c r="AA30" s="560"/>
      <c r="AB30" s="560"/>
    </row>
    <row r="31" spans="1:28">
      <c r="A31" s="560"/>
      <c r="B31" s="560"/>
      <c r="C31" s="560"/>
      <c r="D31" s="560"/>
      <c r="E31" s="560"/>
      <c r="F31" s="560"/>
      <c r="G31" s="560"/>
      <c r="H31" s="560"/>
      <c r="I31" s="560"/>
      <c r="J31" s="560"/>
      <c r="K31" s="560"/>
      <c r="L31" s="560"/>
      <c r="M31" s="560"/>
      <c r="N31" s="560"/>
      <c r="O31" s="560"/>
      <c r="P31" s="560"/>
      <c r="Q31" s="560"/>
      <c r="R31" s="560"/>
      <c r="S31" s="560"/>
      <c r="T31" s="560"/>
      <c r="U31" s="560"/>
      <c r="V31" s="560"/>
      <c r="W31" s="560"/>
      <c r="X31" s="560"/>
      <c r="Y31" s="560"/>
      <c r="Z31" s="560"/>
      <c r="AA31" s="560"/>
      <c r="AB31" s="560"/>
    </row>
    <row r="32" spans="1:28">
      <c r="A32" s="560"/>
      <c r="B32" s="560"/>
      <c r="C32" s="560"/>
      <c r="D32" s="560"/>
      <c r="E32" s="560"/>
      <c r="F32" s="560"/>
      <c r="G32" s="560"/>
      <c r="H32" s="560"/>
      <c r="I32" s="560"/>
      <c r="J32" s="560"/>
      <c r="K32" s="560"/>
      <c r="L32" s="560"/>
      <c r="M32" s="560"/>
      <c r="N32" s="560"/>
      <c r="O32" s="560"/>
      <c r="P32" s="560"/>
      <c r="Q32" s="560"/>
      <c r="R32" s="560"/>
      <c r="S32" s="560"/>
      <c r="T32" s="560"/>
      <c r="U32" s="560"/>
      <c r="V32" s="560"/>
      <c r="W32" s="560"/>
      <c r="X32" s="560"/>
      <c r="Y32" s="560"/>
      <c r="Z32" s="560"/>
      <c r="AA32" s="560"/>
      <c r="AB32" s="560"/>
    </row>
    <row r="33" spans="1:28">
      <c r="A33" s="560"/>
      <c r="B33" s="560"/>
      <c r="C33" s="560"/>
      <c r="D33" s="560"/>
      <c r="E33" s="560"/>
      <c r="F33" s="560"/>
      <c r="G33" s="560"/>
      <c r="H33" s="560"/>
      <c r="I33" s="560"/>
      <c r="J33" s="560"/>
      <c r="K33" s="560"/>
      <c r="L33" s="560"/>
      <c r="M33" s="560"/>
      <c r="N33" s="560"/>
      <c r="O33" s="560"/>
      <c r="P33" s="560"/>
      <c r="Q33" s="560"/>
      <c r="R33" s="560"/>
      <c r="S33" s="560"/>
      <c r="T33" s="560"/>
      <c r="U33" s="560"/>
      <c r="V33" s="560"/>
      <c r="W33" s="560"/>
      <c r="X33" s="560"/>
      <c r="Y33" s="560"/>
      <c r="Z33" s="560"/>
      <c r="AA33" s="560"/>
      <c r="AB33" s="560"/>
    </row>
    <row r="34" spans="1:28">
      <c r="A34" s="560"/>
      <c r="B34" s="560"/>
      <c r="C34" s="560"/>
      <c r="D34" s="560"/>
      <c r="E34" s="560"/>
      <c r="F34" s="560"/>
      <c r="G34" s="560"/>
      <c r="H34" s="560"/>
      <c r="I34" s="560"/>
      <c r="J34" s="560"/>
      <c r="K34" s="560"/>
      <c r="L34" s="560"/>
      <c r="M34" s="560"/>
      <c r="N34" s="560"/>
      <c r="O34" s="560"/>
      <c r="P34" s="560"/>
      <c r="Q34" s="560"/>
      <c r="R34" s="560"/>
      <c r="S34" s="560"/>
      <c r="T34" s="560"/>
      <c r="U34" s="560"/>
      <c r="V34" s="560"/>
      <c r="W34" s="560"/>
      <c r="X34" s="560"/>
      <c r="Y34" s="560"/>
      <c r="Z34" s="560"/>
      <c r="AA34" s="560"/>
      <c r="AB34" s="560"/>
    </row>
    <row r="35" spans="1:28">
      <c r="A35" s="560"/>
      <c r="B35" s="560"/>
      <c r="C35" s="560"/>
      <c r="D35" s="560"/>
      <c r="E35" s="560"/>
      <c r="F35" s="560"/>
      <c r="G35" s="560"/>
      <c r="H35" s="560"/>
      <c r="I35" s="560"/>
      <c r="J35" s="560"/>
      <c r="K35" s="560"/>
      <c r="L35" s="560"/>
      <c r="M35" s="560"/>
      <c r="N35" s="560"/>
      <c r="O35" s="560"/>
      <c r="P35" s="560"/>
      <c r="Q35" s="560"/>
      <c r="R35" s="560"/>
      <c r="S35" s="560"/>
      <c r="T35" s="560"/>
      <c r="U35" s="560"/>
      <c r="V35" s="560"/>
      <c r="W35" s="560"/>
      <c r="X35" s="560"/>
      <c r="Y35" s="560"/>
      <c r="Z35" s="560"/>
      <c r="AA35" s="560"/>
      <c r="AB35" s="560"/>
    </row>
    <row r="36" spans="1:28">
      <c r="A36" s="560"/>
      <c r="B36" s="560"/>
      <c r="C36" s="560"/>
      <c r="D36" s="560"/>
      <c r="E36" s="560"/>
      <c r="F36" s="560"/>
      <c r="G36" s="560"/>
      <c r="H36" s="560"/>
      <c r="I36" s="560"/>
      <c r="J36" s="560"/>
      <c r="K36" s="560"/>
      <c r="L36" s="560"/>
      <c r="M36" s="560"/>
      <c r="N36" s="560"/>
      <c r="O36" s="560"/>
      <c r="P36" s="560"/>
      <c r="Q36" s="560"/>
      <c r="R36" s="560"/>
      <c r="S36" s="560"/>
      <c r="T36" s="560"/>
      <c r="U36" s="560"/>
      <c r="V36" s="560"/>
      <c r="W36" s="560"/>
      <c r="X36" s="560"/>
      <c r="Y36" s="560"/>
      <c r="Z36" s="560"/>
      <c r="AA36" s="560"/>
      <c r="AB36" s="560"/>
    </row>
    <row r="37" spans="1:28">
      <c r="A37" s="560"/>
      <c r="B37" s="560"/>
      <c r="C37" s="560"/>
      <c r="D37" s="560"/>
      <c r="E37" s="560"/>
      <c r="F37" s="560"/>
      <c r="G37" s="560"/>
      <c r="H37" s="560"/>
      <c r="I37" s="560"/>
      <c r="J37" s="560"/>
      <c r="K37" s="560"/>
      <c r="L37" s="560"/>
      <c r="M37" s="560"/>
      <c r="N37" s="560"/>
      <c r="O37" s="560"/>
      <c r="P37" s="560"/>
      <c r="Q37" s="560"/>
      <c r="R37" s="560"/>
      <c r="S37" s="560"/>
      <c r="T37" s="560"/>
      <c r="U37" s="560"/>
      <c r="V37" s="560"/>
      <c r="W37" s="560"/>
      <c r="X37" s="560"/>
      <c r="Y37" s="560"/>
      <c r="Z37" s="560"/>
      <c r="AA37" s="560"/>
      <c r="AB37" s="560"/>
    </row>
    <row r="38" spans="1:28">
      <c r="A38" s="560"/>
      <c r="B38" s="560"/>
      <c r="C38" s="560"/>
      <c r="D38" s="560"/>
      <c r="E38" s="560"/>
      <c r="F38" s="560"/>
      <c r="G38" s="560"/>
      <c r="H38" s="560"/>
      <c r="I38" s="560"/>
      <c r="J38" s="560"/>
      <c r="K38" s="560"/>
      <c r="L38" s="560"/>
      <c r="M38" s="560"/>
      <c r="N38" s="560"/>
      <c r="O38" s="560"/>
      <c r="P38" s="560"/>
      <c r="Q38" s="560"/>
      <c r="R38" s="560"/>
      <c r="S38" s="560"/>
      <c r="T38" s="560"/>
      <c r="U38" s="560"/>
      <c r="V38" s="560"/>
      <c r="W38" s="560"/>
      <c r="X38" s="560"/>
      <c r="Y38" s="560"/>
      <c r="Z38" s="560"/>
      <c r="AA38" s="560"/>
      <c r="AB38" s="560"/>
    </row>
    <row r="39" spans="1:28">
      <c r="A39" s="560"/>
      <c r="B39" s="560"/>
      <c r="C39" s="560"/>
      <c r="D39" s="560"/>
      <c r="E39" s="560"/>
      <c r="F39" s="560"/>
      <c r="G39" s="560"/>
      <c r="H39" s="560"/>
      <c r="I39" s="560"/>
      <c r="J39" s="560"/>
      <c r="K39" s="560"/>
      <c r="L39" s="560"/>
      <c r="M39" s="560"/>
      <c r="N39" s="560"/>
      <c r="O39" s="560"/>
      <c r="P39" s="560"/>
      <c r="Q39" s="560"/>
      <c r="R39" s="560"/>
      <c r="S39" s="560"/>
      <c r="T39" s="560"/>
      <c r="U39" s="560"/>
      <c r="V39" s="560"/>
      <c r="W39" s="560"/>
      <c r="X39" s="560"/>
      <c r="Y39" s="560"/>
      <c r="Z39" s="560"/>
      <c r="AA39" s="560"/>
      <c r="AB39" s="560"/>
    </row>
    <row r="40" spans="1:28">
      <c r="A40" s="560"/>
      <c r="B40" s="560"/>
      <c r="C40" s="560"/>
      <c r="D40" s="560"/>
      <c r="E40" s="560"/>
      <c r="F40" s="560"/>
      <c r="G40" s="560"/>
      <c r="H40" s="560"/>
      <c r="I40" s="560"/>
      <c r="J40" s="560"/>
      <c r="K40" s="560"/>
      <c r="L40" s="560"/>
      <c r="M40" s="560"/>
      <c r="N40" s="560"/>
      <c r="O40" s="560"/>
      <c r="P40" s="560"/>
      <c r="Q40" s="560"/>
      <c r="R40" s="560"/>
      <c r="S40" s="560"/>
      <c r="T40" s="560"/>
      <c r="U40" s="560"/>
      <c r="V40" s="560"/>
      <c r="W40" s="560"/>
      <c r="X40" s="560"/>
      <c r="Y40" s="560"/>
      <c r="Z40" s="560"/>
      <c r="AA40" s="560"/>
      <c r="AB40" s="560"/>
    </row>
    <row r="41" spans="1:28">
      <c r="A41" s="560"/>
      <c r="B41" s="560"/>
      <c r="C41" s="560"/>
      <c r="D41" s="560"/>
      <c r="E41" s="560"/>
      <c r="F41" s="560"/>
      <c r="G41" s="560"/>
      <c r="H41" s="560"/>
      <c r="I41" s="560"/>
      <c r="J41" s="560"/>
      <c r="K41" s="560"/>
      <c r="L41" s="560"/>
      <c r="M41" s="560"/>
      <c r="N41" s="560"/>
      <c r="O41" s="560"/>
      <c r="P41" s="560"/>
      <c r="Q41" s="560"/>
      <c r="R41" s="560"/>
      <c r="S41" s="560"/>
      <c r="T41" s="560"/>
      <c r="U41" s="560"/>
      <c r="V41" s="560"/>
      <c r="W41" s="560"/>
      <c r="X41" s="560"/>
      <c r="Y41" s="560"/>
      <c r="Z41" s="560"/>
      <c r="AA41" s="560"/>
      <c r="AB41" s="560"/>
    </row>
    <row r="42" spans="1:28">
      <c r="A42" s="560"/>
      <c r="B42" s="560"/>
      <c r="C42" s="560"/>
      <c r="D42" s="560"/>
      <c r="E42" s="560"/>
      <c r="F42" s="560"/>
      <c r="G42" s="560"/>
      <c r="H42" s="560"/>
      <c r="I42" s="560"/>
      <c r="J42" s="560"/>
      <c r="K42" s="560"/>
      <c r="L42" s="560"/>
      <c r="M42" s="560"/>
      <c r="N42" s="560"/>
      <c r="O42" s="560"/>
      <c r="P42" s="560"/>
      <c r="Q42" s="560"/>
      <c r="R42" s="560"/>
      <c r="S42" s="560"/>
      <c r="T42" s="560"/>
      <c r="U42" s="560"/>
      <c r="V42" s="560"/>
      <c r="W42" s="560"/>
      <c r="X42" s="560"/>
      <c r="Y42" s="560"/>
      <c r="Z42" s="560"/>
      <c r="AA42" s="560"/>
      <c r="AB42" s="560"/>
    </row>
    <row r="43" spans="1:28">
      <c r="A43" s="560"/>
      <c r="B43" s="560"/>
      <c r="C43" s="560"/>
      <c r="D43" s="560"/>
      <c r="E43" s="560"/>
      <c r="F43" s="560"/>
      <c r="G43" s="560"/>
      <c r="H43" s="560"/>
      <c r="I43" s="560"/>
      <c r="J43" s="560"/>
      <c r="K43" s="560"/>
      <c r="L43" s="560"/>
      <c r="M43" s="560"/>
      <c r="N43" s="560"/>
      <c r="O43" s="560"/>
      <c r="P43" s="560"/>
      <c r="Q43" s="560"/>
      <c r="R43" s="560"/>
      <c r="S43" s="560"/>
      <c r="T43" s="560"/>
      <c r="U43" s="560"/>
      <c r="V43" s="560"/>
      <c r="W43" s="560"/>
      <c r="X43" s="560"/>
      <c r="Y43" s="560"/>
      <c r="Z43" s="560"/>
      <c r="AA43" s="560"/>
      <c r="AB43" s="560"/>
    </row>
    <row r="44" spans="1:28">
      <c r="A44" s="560"/>
      <c r="B44" s="560"/>
      <c r="C44" s="560"/>
      <c r="D44" s="560"/>
      <c r="E44" s="560"/>
      <c r="F44" s="560"/>
      <c r="G44" s="560"/>
      <c r="H44" s="560"/>
      <c r="I44" s="560"/>
      <c r="J44" s="560"/>
      <c r="K44" s="560"/>
      <c r="L44" s="560"/>
      <c r="M44" s="560"/>
      <c r="N44" s="560"/>
      <c r="O44" s="560"/>
      <c r="P44" s="560"/>
      <c r="Q44" s="560"/>
      <c r="R44" s="560"/>
      <c r="S44" s="560"/>
      <c r="T44" s="560"/>
      <c r="U44" s="560"/>
      <c r="V44" s="560"/>
      <c r="W44" s="560"/>
      <c r="X44" s="560"/>
      <c r="Y44" s="560"/>
      <c r="Z44" s="560"/>
      <c r="AA44" s="560"/>
      <c r="AB44" s="560"/>
    </row>
    <row r="45" spans="1:28">
      <c r="A45" s="560"/>
      <c r="B45" s="560"/>
      <c r="C45" s="560"/>
      <c r="D45" s="560"/>
      <c r="E45" s="560"/>
      <c r="F45" s="560"/>
      <c r="G45" s="560"/>
      <c r="H45" s="560"/>
      <c r="I45" s="560"/>
      <c r="J45" s="560"/>
      <c r="K45" s="560"/>
      <c r="L45" s="560"/>
      <c r="M45" s="560"/>
      <c r="N45" s="560"/>
      <c r="O45" s="560"/>
      <c r="P45" s="560"/>
      <c r="Q45" s="560"/>
      <c r="R45" s="560"/>
      <c r="S45" s="560"/>
      <c r="T45" s="560"/>
      <c r="U45" s="560"/>
      <c r="V45" s="560"/>
      <c r="W45" s="560"/>
      <c r="X45" s="560"/>
      <c r="Y45" s="560"/>
      <c r="Z45" s="560"/>
      <c r="AA45" s="560"/>
      <c r="AB45" s="560"/>
    </row>
    <row r="46" spans="1:28">
      <c r="A46" s="560"/>
      <c r="B46" s="560"/>
      <c r="C46" s="560"/>
      <c r="D46" s="560"/>
      <c r="E46" s="560"/>
      <c r="F46" s="560"/>
      <c r="G46" s="560"/>
      <c r="H46" s="560"/>
      <c r="I46" s="560"/>
      <c r="J46" s="560"/>
      <c r="K46" s="560"/>
      <c r="L46" s="560"/>
      <c r="M46" s="560"/>
      <c r="N46" s="560"/>
      <c r="O46" s="560"/>
      <c r="P46" s="560"/>
      <c r="Q46" s="560"/>
      <c r="R46" s="560"/>
      <c r="S46" s="560"/>
      <c r="T46" s="560"/>
      <c r="U46" s="560"/>
      <c r="V46" s="560"/>
      <c r="W46" s="560"/>
      <c r="X46" s="560"/>
      <c r="Y46" s="560"/>
      <c r="Z46" s="560"/>
      <c r="AA46" s="560"/>
      <c r="AB46" s="560"/>
    </row>
    <row r="47" spans="1:28">
      <c r="A47" s="560"/>
      <c r="B47" s="560"/>
      <c r="C47" s="560"/>
      <c r="D47" s="560"/>
      <c r="E47" s="560"/>
      <c r="F47" s="560"/>
      <c r="G47" s="560"/>
      <c r="H47" s="560"/>
      <c r="I47" s="560"/>
      <c r="J47" s="560"/>
      <c r="K47" s="560"/>
      <c r="L47" s="560"/>
      <c r="M47" s="560"/>
      <c r="N47" s="560"/>
      <c r="O47" s="560"/>
      <c r="P47" s="560"/>
      <c r="Q47" s="560"/>
      <c r="R47" s="560"/>
      <c r="S47" s="560"/>
      <c r="T47" s="560"/>
      <c r="U47" s="560"/>
      <c r="V47" s="560"/>
      <c r="W47" s="560"/>
      <c r="X47" s="560"/>
      <c r="Y47" s="560"/>
      <c r="Z47" s="560"/>
      <c r="AA47" s="560"/>
      <c r="AB47" s="560"/>
    </row>
    <row r="48" spans="1:28">
      <c r="A48" s="560"/>
      <c r="B48" s="560"/>
      <c r="C48" s="560"/>
      <c r="D48" s="560"/>
      <c r="E48" s="560"/>
      <c r="F48" s="560"/>
      <c r="G48" s="560"/>
      <c r="H48" s="560"/>
      <c r="I48" s="560"/>
      <c r="J48" s="560"/>
      <c r="K48" s="560"/>
      <c r="L48" s="560"/>
      <c r="M48" s="560"/>
      <c r="N48" s="560"/>
      <c r="O48" s="560"/>
      <c r="P48" s="560"/>
      <c r="Q48" s="560"/>
      <c r="R48" s="560"/>
      <c r="S48" s="560"/>
      <c r="T48" s="560"/>
      <c r="U48" s="560"/>
      <c r="V48" s="560"/>
      <c r="W48" s="560"/>
      <c r="X48" s="560"/>
      <c r="Y48" s="560"/>
      <c r="Z48" s="560"/>
      <c r="AA48" s="560"/>
      <c r="AB48" s="560"/>
    </row>
    <row r="49" spans="1:28">
      <c r="A49" s="560"/>
      <c r="B49" s="560"/>
      <c r="C49" s="560"/>
      <c r="D49" s="560"/>
      <c r="E49" s="560"/>
      <c r="F49" s="560"/>
      <c r="G49" s="560"/>
      <c r="H49" s="560"/>
      <c r="I49" s="560"/>
      <c r="J49" s="560"/>
      <c r="K49" s="560"/>
      <c r="L49" s="560"/>
      <c r="M49" s="560"/>
      <c r="N49" s="560"/>
      <c r="O49" s="560"/>
      <c r="P49" s="560"/>
      <c r="Q49" s="560"/>
      <c r="R49" s="560"/>
      <c r="S49" s="560"/>
      <c r="T49" s="560"/>
      <c r="U49" s="560"/>
      <c r="V49" s="560"/>
      <c r="W49" s="560"/>
      <c r="X49" s="560"/>
      <c r="Y49" s="560"/>
      <c r="Z49" s="560"/>
      <c r="AA49" s="560"/>
      <c r="AB49" s="560"/>
    </row>
    <row r="50" spans="1:28">
      <c r="A50" s="560"/>
      <c r="B50" s="560"/>
      <c r="C50" s="560"/>
      <c r="D50" s="560"/>
      <c r="E50" s="560"/>
      <c r="F50" s="560"/>
      <c r="G50" s="560"/>
      <c r="H50" s="560"/>
      <c r="I50" s="560"/>
      <c r="J50" s="560"/>
      <c r="K50" s="560"/>
      <c r="L50" s="560"/>
      <c r="M50" s="560"/>
      <c r="N50" s="560"/>
      <c r="O50" s="560"/>
      <c r="P50" s="560"/>
      <c r="Q50" s="560"/>
      <c r="R50" s="560"/>
      <c r="S50" s="560"/>
      <c r="T50" s="560"/>
      <c r="U50" s="560"/>
      <c r="V50" s="560"/>
      <c r="W50" s="560"/>
      <c r="X50" s="560"/>
      <c r="Y50" s="560"/>
      <c r="Z50" s="560"/>
      <c r="AA50" s="560"/>
      <c r="AB50" s="560"/>
    </row>
    <row r="51" spans="1:28" ht="15" hidden="1">
      <c r="A51" s="121" t="s">
        <v>33</v>
      </c>
    </row>
  </sheetData>
  <sheetProtection algorithmName="SHA-512" hashValue="vd/fCc8zFoIi1aUq848amXuqo4+4FJ8KGruzSsk+mf7iFJj4X1LU/KuInjEQDzws+jZorihtMxRMuoBBa5ngqA==" saltValue="DiKVnjLF1WffisYl/MmKYg==" spinCount="100000" sheet="1" objects="1" scenarios="1" formatRows="0"/>
  <printOptions horizontalCentered="1"/>
  <pageMargins left="0.25" right="0.25" top="0.6" bottom="0.6" header="0.25" footer="0.25"/>
  <pageSetup scale="40" fitToHeight="0" orientation="portrait" r:id="rId1"/>
  <headerFooter>
    <oddFooter>&amp;L&amp;"Arial,Regular"&amp;10&amp;A&amp;C&amp;"Arial,Bold"&amp;10Milliman&amp;R&amp;"Arial,Regular"&amp;10Page &amp;P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37B57F-FFDB-42EA-8075-6DAAB5481CE8}">
  <sheetPr codeName="Sheet3">
    <pageSetUpPr fitToPage="1"/>
  </sheetPr>
  <dimension ref="A1:S30"/>
  <sheetViews>
    <sheetView showGridLines="0" zoomScale="90" zoomScaleNormal="90" zoomScalePageLayoutView="85" workbookViewId="0"/>
  </sheetViews>
  <sheetFormatPr defaultColWidth="0" defaultRowHeight="12.75" zeroHeight="1"/>
  <cols>
    <col min="1" max="13" width="9.42578125" style="572" customWidth="1"/>
    <col min="14" max="19" width="0" style="572" hidden="1" customWidth="1"/>
    <col min="20" max="16384" width="9.140625" style="572" hidden="1"/>
  </cols>
  <sheetData>
    <row r="1" spans="1:17" s="564" customFormat="1" ht="15.75">
      <c r="A1" s="561" t="str">
        <f>'User Select'!A1</f>
        <v>Rhode Island Office of the Health Insurance Commissioner</v>
      </c>
      <c r="B1" s="562"/>
      <c r="C1" s="562"/>
      <c r="D1" s="562"/>
      <c r="E1" s="562"/>
      <c r="F1" s="562"/>
      <c r="G1" s="562"/>
      <c r="H1" s="562"/>
      <c r="I1" s="562"/>
      <c r="J1" s="562"/>
      <c r="K1" s="562"/>
      <c r="L1" s="562"/>
      <c r="M1" s="563"/>
      <c r="N1" s="120" t="s">
        <v>33</v>
      </c>
    </row>
    <row r="2" spans="1:17" s="564" customFormat="1" ht="15.75">
      <c r="A2" s="565" t="str">
        <f>'User Select'!A2</f>
        <v>Social and Human Services Staffing and Expense Survey - 2025 Data Collection Tool</v>
      </c>
      <c r="B2" s="566"/>
      <c r="C2" s="566"/>
      <c r="D2" s="566"/>
      <c r="E2" s="566"/>
      <c r="F2" s="566"/>
      <c r="G2" s="566"/>
      <c r="H2" s="566"/>
      <c r="I2" s="566"/>
      <c r="J2" s="566"/>
      <c r="K2" s="566"/>
      <c r="L2" s="566"/>
      <c r="M2" s="567"/>
      <c r="Q2" s="568"/>
    </row>
    <row r="3" spans="1:17" s="564" customFormat="1" ht="15.75">
      <c r="A3" s="565" t="s">
        <v>414</v>
      </c>
      <c r="B3" s="566"/>
      <c r="C3" s="566"/>
      <c r="D3" s="566"/>
      <c r="E3" s="566"/>
      <c r="F3" s="566"/>
      <c r="G3" s="566"/>
      <c r="H3" s="566"/>
      <c r="I3" s="566"/>
      <c r="J3" s="566"/>
      <c r="K3" s="566"/>
      <c r="L3" s="566"/>
      <c r="M3" s="567"/>
      <c r="Q3" s="568"/>
    </row>
    <row r="4" spans="1:17">
      <c r="A4" s="569"/>
      <c r="B4" s="570"/>
      <c r="C4" s="570"/>
      <c r="D4" s="570"/>
      <c r="E4" s="570"/>
      <c r="F4" s="570"/>
      <c r="G4" s="570"/>
      <c r="H4" s="570"/>
      <c r="I4" s="570"/>
      <c r="J4" s="570"/>
      <c r="K4" s="570"/>
      <c r="L4" s="570"/>
      <c r="M4" s="571"/>
      <c r="O4" s="573"/>
    </row>
    <row r="5" spans="1:17">
      <c r="A5" s="574"/>
      <c r="B5" s="575"/>
      <c r="C5" s="575"/>
      <c r="D5" s="575"/>
      <c r="E5" s="575"/>
      <c r="F5" s="575"/>
      <c r="G5" s="575"/>
      <c r="H5" s="575"/>
      <c r="I5" s="575"/>
      <c r="J5" s="575"/>
      <c r="K5" s="575"/>
      <c r="L5" s="575"/>
      <c r="M5" s="576"/>
    </row>
    <row r="6" spans="1:17">
      <c r="A6" s="574"/>
      <c r="B6" s="575"/>
      <c r="C6" s="575"/>
      <c r="D6" s="575"/>
      <c r="E6" s="575"/>
      <c r="F6" s="575"/>
      <c r="G6" s="575"/>
      <c r="H6" s="575"/>
      <c r="I6" s="575"/>
      <c r="J6" s="575"/>
      <c r="K6" s="575"/>
      <c r="L6" s="575"/>
      <c r="M6" s="576"/>
    </row>
    <row r="7" spans="1:17">
      <c r="A7" s="574"/>
      <c r="B7" s="575"/>
      <c r="C7" s="575"/>
      <c r="D7" s="575"/>
      <c r="E7" s="575"/>
      <c r="F7" s="575"/>
      <c r="G7" s="575"/>
      <c r="H7" s="575"/>
      <c r="I7" s="575"/>
      <c r="J7" s="575"/>
      <c r="K7" s="575"/>
      <c r="L7" s="575"/>
      <c r="M7" s="576"/>
    </row>
    <row r="8" spans="1:17" ht="30">
      <c r="A8" s="574"/>
      <c r="B8" s="575"/>
      <c r="C8" s="575"/>
      <c r="D8" s="575"/>
      <c r="E8" s="575"/>
      <c r="F8" s="575"/>
      <c r="G8" s="575"/>
      <c r="H8" s="575"/>
      <c r="I8" s="575"/>
      <c r="J8" s="575"/>
      <c r="K8" s="575"/>
      <c r="L8" s="575"/>
      <c r="M8" s="576"/>
      <c r="P8" s="577"/>
    </row>
    <row r="9" spans="1:17">
      <c r="A9" s="574"/>
      <c r="B9" s="575"/>
      <c r="C9" s="575"/>
      <c r="D9" s="575"/>
      <c r="E9" s="575"/>
      <c r="F9" s="575"/>
      <c r="G9" s="575"/>
      <c r="H9" s="575"/>
      <c r="I9" s="575"/>
      <c r="J9" s="575"/>
      <c r="K9" s="575"/>
      <c r="L9" s="575"/>
      <c r="M9" s="576"/>
    </row>
    <row r="10" spans="1:17">
      <c r="A10" s="574"/>
      <c r="B10" s="575"/>
      <c r="C10" s="575"/>
      <c r="D10" s="575"/>
      <c r="E10" s="575"/>
      <c r="F10" s="575"/>
      <c r="G10" s="575"/>
      <c r="H10" s="575"/>
      <c r="I10" s="575"/>
      <c r="J10" s="575"/>
      <c r="K10" s="575"/>
      <c r="L10" s="575"/>
      <c r="M10" s="576"/>
    </row>
    <row r="11" spans="1:17">
      <c r="A11" s="574"/>
      <c r="B11" s="575"/>
      <c r="C11" s="575"/>
      <c r="D11" s="575"/>
      <c r="E11" s="575"/>
      <c r="F11" s="575"/>
      <c r="G11" s="575"/>
      <c r="H11" s="575"/>
      <c r="I11" s="575"/>
      <c r="J11" s="575"/>
      <c r="K11" s="575"/>
      <c r="L11" s="575"/>
      <c r="M11" s="576"/>
    </row>
    <row r="12" spans="1:17">
      <c r="A12" s="574"/>
      <c r="B12" s="575"/>
      <c r="C12" s="575"/>
      <c r="D12" s="575"/>
      <c r="E12" s="575"/>
      <c r="F12" s="575"/>
      <c r="G12" s="575"/>
      <c r="H12" s="575"/>
      <c r="I12" s="575"/>
      <c r="J12" s="575"/>
      <c r="K12" s="575"/>
      <c r="L12" s="575"/>
      <c r="M12" s="576"/>
    </row>
    <row r="13" spans="1:17">
      <c r="A13" s="574"/>
      <c r="B13" s="575"/>
      <c r="C13" s="575"/>
      <c r="D13" s="575"/>
      <c r="E13" s="575"/>
      <c r="F13" s="575"/>
      <c r="G13" s="575"/>
      <c r="H13" s="575"/>
      <c r="I13" s="575"/>
      <c r="J13" s="575"/>
      <c r="K13" s="575"/>
      <c r="L13" s="575"/>
      <c r="M13" s="576"/>
    </row>
    <row r="14" spans="1:17">
      <c r="A14" s="574"/>
      <c r="B14" s="575"/>
      <c r="C14" s="575"/>
      <c r="D14" s="575"/>
      <c r="E14" s="575"/>
      <c r="F14" s="575"/>
      <c r="G14" s="575"/>
      <c r="H14" s="575"/>
      <c r="I14" s="575"/>
      <c r="J14" s="575"/>
      <c r="K14" s="575"/>
      <c r="L14" s="575"/>
      <c r="M14" s="576"/>
    </row>
    <row r="15" spans="1:17">
      <c r="A15" s="574"/>
      <c r="B15" s="575"/>
      <c r="C15" s="575"/>
      <c r="D15" s="575"/>
      <c r="E15" s="575"/>
      <c r="F15" s="575"/>
      <c r="G15" s="575"/>
      <c r="H15" s="575"/>
      <c r="I15" s="575"/>
      <c r="J15" s="575"/>
      <c r="K15" s="575"/>
      <c r="L15" s="575"/>
      <c r="M15" s="576"/>
    </row>
    <row r="16" spans="1:17">
      <c r="A16" s="574"/>
      <c r="B16" s="575"/>
      <c r="C16" s="575"/>
      <c r="D16" s="575"/>
      <c r="E16" s="575"/>
      <c r="F16" s="575"/>
      <c r="G16" s="575"/>
      <c r="H16" s="575"/>
      <c r="I16" s="575"/>
      <c r="J16" s="575"/>
      <c r="K16" s="575"/>
      <c r="L16" s="575"/>
      <c r="M16" s="576"/>
    </row>
    <row r="17" spans="1:19">
      <c r="A17" s="574"/>
      <c r="B17" s="575"/>
      <c r="C17" s="575"/>
      <c r="D17" s="575"/>
      <c r="E17" s="575"/>
      <c r="F17" s="575"/>
      <c r="G17" s="575"/>
      <c r="H17" s="575"/>
      <c r="I17" s="575"/>
      <c r="J17" s="575"/>
      <c r="K17" s="575"/>
      <c r="L17" s="575"/>
      <c r="M17" s="576"/>
    </row>
    <row r="18" spans="1:19">
      <c r="A18" s="574"/>
      <c r="B18" s="575"/>
      <c r="C18" s="575"/>
      <c r="D18" s="575"/>
      <c r="E18" s="575"/>
      <c r="F18" s="575"/>
      <c r="G18" s="575"/>
      <c r="H18" s="575"/>
      <c r="I18" s="575"/>
      <c r="J18" s="575"/>
      <c r="K18" s="575"/>
      <c r="L18" s="575"/>
      <c r="M18" s="576"/>
    </row>
    <row r="19" spans="1:19">
      <c r="A19" s="574"/>
      <c r="B19" s="575"/>
      <c r="C19" s="575"/>
      <c r="D19" s="575"/>
      <c r="E19" s="575"/>
      <c r="F19" s="575"/>
      <c r="G19" s="575"/>
      <c r="H19" s="575"/>
      <c r="I19" s="575"/>
      <c r="J19" s="575"/>
      <c r="K19" s="575"/>
      <c r="L19" s="575"/>
      <c r="M19" s="576"/>
    </row>
    <row r="20" spans="1:19">
      <c r="A20" s="574"/>
      <c r="B20" s="575"/>
      <c r="C20" s="575"/>
      <c r="D20" s="575"/>
      <c r="E20" s="575"/>
      <c r="F20" s="575"/>
      <c r="G20" s="575"/>
      <c r="H20" s="575"/>
      <c r="I20" s="575"/>
      <c r="J20" s="575"/>
      <c r="K20" s="575"/>
      <c r="L20" s="575"/>
      <c r="M20" s="576"/>
    </row>
    <row r="21" spans="1:19">
      <c r="A21" s="574"/>
      <c r="B21" s="575"/>
      <c r="C21" s="575"/>
      <c r="D21" s="575"/>
      <c r="E21" s="575"/>
      <c r="F21" s="575"/>
      <c r="G21" s="575"/>
      <c r="H21" s="575"/>
      <c r="I21" s="575"/>
      <c r="J21" s="575"/>
      <c r="K21" s="575"/>
      <c r="L21" s="575"/>
      <c r="M21" s="576"/>
    </row>
    <row r="22" spans="1:19">
      <c r="A22" s="574"/>
      <c r="B22" s="575"/>
      <c r="C22" s="575"/>
      <c r="D22" s="575"/>
      <c r="E22" s="575"/>
      <c r="F22" s="575"/>
      <c r="G22" s="575"/>
      <c r="H22" s="575"/>
      <c r="I22" s="575"/>
      <c r="J22" s="575"/>
      <c r="K22" s="575"/>
      <c r="L22" s="575"/>
      <c r="M22" s="576"/>
    </row>
    <row r="23" spans="1:19">
      <c r="A23" s="574"/>
      <c r="B23" s="575"/>
      <c r="C23" s="575"/>
      <c r="D23" s="575"/>
      <c r="E23" s="575"/>
      <c r="F23" s="575"/>
      <c r="G23" s="575"/>
      <c r="H23" s="575"/>
      <c r="I23" s="575"/>
      <c r="J23" s="575"/>
      <c r="K23" s="575"/>
      <c r="L23" s="575"/>
      <c r="M23" s="576"/>
    </row>
    <row r="24" spans="1:19">
      <c r="A24" s="574"/>
      <c r="B24" s="575"/>
      <c r="C24" s="575"/>
      <c r="D24" s="575"/>
      <c r="E24" s="575"/>
      <c r="F24" s="575"/>
      <c r="G24" s="575"/>
      <c r="H24" s="575"/>
      <c r="I24" s="575"/>
      <c r="J24" s="575"/>
      <c r="K24" s="575"/>
      <c r="L24" s="575"/>
      <c r="M24" s="576"/>
    </row>
    <row r="25" spans="1:19">
      <c r="A25" s="574"/>
      <c r="B25" s="575"/>
      <c r="C25" s="575"/>
      <c r="D25" s="575"/>
      <c r="E25" s="575"/>
      <c r="F25" s="575"/>
      <c r="G25" s="575"/>
      <c r="H25" s="575"/>
      <c r="I25" s="575"/>
      <c r="J25" s="575"/>
      <c r="K25" s="575"/>
      <c r="L25" s="575"/>
      <c r="M25" s="576"/>
    </row>
    <row r="26" spans="1:19">
      <c r="A26" s="574"/>
      <c r="B26" s="575"/>
      <c r="C26" s="575"/>
      <c r="D26" s="575"/>
      <c r="E26" s="575"/>
      <c r="F26" s="575"/>
      <c r="G26" s="575"/>
      <c r="H26" s="575"/>
      <c r="I26" s="575"/>
      <c r="J26" s="575"/>
      <c r="K26" s="575"/>
      <c r="L26" s="575"/>
      <c r="M26" s="576"/>
    </row>
    <row r="27" spans="1:19" ht="13.5" thickBot="1">
      <c r="A27" s="578"/>
      <c r="B27" s="579"/>
      <c r="C27" s="579"/>
      <c r="D27" s="579"/>
      <c r="E27" s="579"/>
      <c r="F27" s="579"/>
      <c r="G27" s="579"/>
      <c r="H27" s="579"/>
      <c r="I27" s="579"/>
      <c r="J27" s="579"/>
      <c r="K27" s="579"/>
      <c r="L27" s="579"/>
      <c r="M27" s="580"/>
    </row>
    <row r="28" spans="1:19" ht="33" customHeight="1">
      <c r="A28" s="120"/>
      <c r="M28" s="38" t="str">
        <f>TEXT('User Select'!B40,"mmmm d, yyyy")</f>
        <v>January 15, 2025</v>
      </c>
    </row>
    <row r="29" spans="1:19" ht="15" hidden="1">
      <c r="A29" s="120" t="s">
        <v>33</v>
      </c>
    </row>
    <row r="30" spans="1:19" hidden="1">
      <c r="S30" s="572" t="s">
        <v>415</v>
      </c>
    </row>
  </sheetData>
  <sheetProtection algorithmName="SHA-512" hashValue="ivMUi046AuqFTOsVnLPN+XjkHgDBlWHcSTUDyZu/Xlina0tHvv3iaR80M1NCouQFAIlw32kYnBfvOtqCssRPqw==" saltValue="F9r7EBi00c4lGlSpTDtibw==" spinCount="100000" sheet="1" objects="1" scenarios="1" formatRows="0"/>
  <conditionalFormatting sqref="M28">
    <cfRule type="expression" dxfId="0" priority="1">
      <formula>$P$1="Hide"</formula>
    </cfRule>
  </conditionalFormatting>
  <printOptions horizontalCentered="1"/>
  <pageMargins left="0.25" right="0.25" top="0.6" bottom="0.6" header="0.25" footer="0.25"/>
  <pageSetup fitToHeight="0" orientation="landscape" r:id="rId1"/>
  <headerFooter>
    <oddFooter>&amp;L&amp;"Arial,Regular"&amp;10&amp;A&amp;C&amp;"Arial,Bold"&amp;10Milliman&amp;R&amp;"Arial,Regular"&amp;10Page &amp;P</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f2c78e7e-affd-46b6-8a9b-3605486e2ab2">
      <Terms xmlns="http://schemas.microsoft.com/office/infopath/2007/PartnerControls"/>
    </lcf76f155ced4ddcb4097134ff3c332f>
    <TaxCatchAll xmlns="aad339f3-84e0-4dd9-b4d1-dce5601cd2e4"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C418B90B26060458FBB6D7ED44C3559" ma:contentTypeVersion="15" ma:contentTypeDescription="Create a new document." ma:contentTypeScope="" ma:versionID="231f9da92f193eb202671f8fadda9d98">
  <xsd:schema xmlns:xsd="http://www.w3.org/2001/XMLSchema" xmlns:xs="http://www.w3.org/2001/XMLSchema" xmlns:p="http://schemas.microsoft.com/office/2006/metadata/properties" xmlns:ns2="f2c78e7e-affd-46b6-8a9b-3605486e2ab2" xmlns:ns3="aad339f3-84e0-4dd9-b4d1-dce5601cd2e4" targetNamespace="http://schemas.microsoft.com/office/2006/metadata/properties" ma:root="true" ma:fieldsID="43843f82afe9f512dfcd79f0ca1bcfc8" ns2:_="" ns3:_="">
    <xsd:import namespace="f2c78e7e-affd-46b6-8a9b-3605486e2ab2"/>
    <xsd:import namespace="aad339f3-84e0-4dd9-b4d1-dce5601cd2e4"/>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78e7e-affd-46b6-8a9b-3605486e2a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ba00402f-c73a-4dd5-89bd-0dda586f153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ad339f3-84e0-4dd9-b4d1-dce5601cd2e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4121c18b-88e7-40c9-9554-b0c389c2bebb}" ma:internalName="TaxCatchAll" ma:showField="CatchAllData" ma:web="aad339f3-84e0-4dd9-b4d1-dce5601cd2e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604A184-56DE-4756-80DA-1D21A070D278}"/>
</file>

<file path=customXml/itemProps2.xml><?xml version="1.0" encoding="utf-8"?>
<ds:datastoreItem xmlns:ds="http://schemas.openxmlformats.org/officeDocument/2006/customXml" ds:itemID="{536FA466-40C2-4C88-8E90-4B8CD88EFFD7}"/>
</file>

<file path=customXml/itemProps3.xml><?xml version="1.0" encoding="utf-8"?>
<ds:datastoreItem xmlns:ds="http://schemas.openxmlformats.org/officeDocument/2006/customXml" ds:itemID="{E3EE80DE-5B2C-40AC-BB15-65298B7C7DF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Rachel Young</cp:lastModifiedBy>
  <cp:revision/>
  <dcterms:created xsi:type="dcterms:W3CDTF">2025-01-15T21:13:38Z</dcterms:created>
  <dcterms:modified xsi:type="dcterms:W3CDTF">2025-02-26T20:09:48Z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0x0101003C418B90B26060458FBB6D7ED44C3559</vt:lpwstr>
  </property>
  <property fmtid="{D5CDD505-2E9C-101B-9397-08002B2CF9AE}" pid="3" name="MediaServiceImageTags">
    <vt:lpwstr/>
  </property>
</Properties>
</file>